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709" firstSheet="3" activeTab="14"/>
  </bookViews>
  <sheets>
    <sheet name="САДРЖАЈ" sheetId="1" r:id="rId1"/>
    <sheet name="Kadar.ode." sheetId="2" r:id="rId2"/>
    <sheet name="Kadar.dne.bol.dij." sheetId="3" r:id="rId3"/>
    <sheet name="Kadar.zaj.med.del." sheetId="4" r:id="rId4"/>
    <sheet name="Kadar.nem." sheetId="5" r:id="rId5"/>
    <sheet name="Kadar.zbirno " sheetId="6" r:id="rId6"/>
    <sheet name="Kapaciteti i korišćenje" sheetId="7" r:id="rId7"/>
    <sheet name="Pratioci" sheetId="8" r:id="rId8"/>
    <sheet name="Dnevne.bolnice" sheetId="9" r:id="rId9"/>
    <sheet name="Neonatologija" sheetId="10" r:id="rId10"/>
    <sheet name="Pregledi" sheetId="11" r:id="rId11"/>
    <sheet name="Operacije" sheetId="12" r:id="rId12"/>
    <sheet name="Usluge" sheetId="13" r:id="rId13"/>
    <sheet name="Dijagnostika" sheetId="14" r:id="rId14"/>
    <sheet name="Lab." sheetId="15" r:id="rId15"/>
    <sheet name="Dijalize" sheetId="16" r:id="rId16"/>
    <sheet name="Krv" sheetId="17" r:id="rId17"/>
    <sheet name="Lekovi" sheetId="18" r:id="rId18"/>
    <sheet name="Implantati" sheetId="19" r:id="rId19"/>
    <sheet name="Sanitet.mat" sheetId="20" r:id="rId20"/>
    <sheet name="Liste.čekanja" sheetId="21" r:id="rId21"/>
    <sheet name="Soc.Epid.Inform" sheetId="22" r:id="rId22"/>
  </sheets>
  <definedNames>
    <definedName name="____W.O.R.K.B.O.O.K..C.O.N.T.E.N.T.S____">#REF!</definedName>
    <definedName name="_xlnm.Print_Area" localSheetId="4">'Kadar.nem.'!$A$1:$I$23</definedName>
    <definedName name="_xlnm.Print_Area" localSheetId="16">'Krv'!$A$1:$H$64</definedName>
    <definedName name="_xlnm.Print_Area" localSheetId="17">'Lekovi'!$A$1:$K$31</definedName>
    <definedName name="_xlnm.Print_Area" localSheetId="20">'Liste.čekanja'!$A$1:$J$36</definedName>
    <definedName name="_xlnm.Print_Area" localSheetId="9">'Neonatologija'!$A$1:$F$12</definedName>
    <definedName name="_xlnm.Print_Area" localSheetId="10">'Pregledi'!$A$1:$H$22</definedName>
    <definedName name="_xlnm.Print_Area" localSheetId="19">'Sanitet.mat'!$A$1:$G$15</definedName>
    <definedName name="_xlnm.Print_Area" localSheetId="21">'Soc.Epid.Inform'!$A$1:$E$23</definedName>
    <definedName name="_xlnm.Print_Titles" localSheetId="18">'Implantati'!$5:$7</definedName>
    <definedName name="_xlnm.Print_Titles" localSheetId="3">'Kadar.zaj.med.del.'!$A:$A</definedName>
    <definedName name="_xlnm.Print_Titles" localSheetId="17">'Lekovi'!$5:$6</definedName>
    <definedName name="_xlnm.Print_Titles" localSheetId="20">'Liste.čekanja'!$1:$6</definedName>
    <definedName name="_xlnm.Print_Titles" localSheetId="12">'Usluge'!$A:$F,'Usluge'!$8:$11</definedName>
  </definedNames>
  <calcPr fullCalcOnLoad="1"/>
</workbook>
</file>

<file path=xl/sharedStrings.xml><?xml version="1.0" encoding="utf-8"?>
<sst xmlns="http://schemas.openxmlformats.org/spreadsheetml/2006/main" count="1979" uniqueCount="1213">
  <si>
    <t>ЛЕКОВИ КОЈИ ДЕЛУЈУ НА НЕРВНИ СИСТЕМ</t>
  </si>
  <si>
    <t>ЛЕКОВИ  ЗА ЛЕЧЕЊЕ БОЛЕСТИ  ДИГЕСТИВНОГ СИСТЕМА И  МЕТАБОЛИЗМА</t>
  </si>
  <si>
    <t>ЛЕКОВИ ЗА ЛЕЧЕЊЕ ГЕНИТОУРИНАРНОГ СИСТЕМА И ПОЛНИ ХОРМОНИ</t>
  </si>
  <si>
    <t>ЛЕКОВИ КОЈИ ДЕЛУЈУ НА КАРДИОВАСКУЛАРНИ СИСТЕМ</t>
  </si>
  <si>
    <t>ЛЕКОВИ ЗА ЛЕЧЕЊЕ БОЛЕСТИ КОЖЕ И ПОТКОЖНОГ ТКИВА (ДЕРМАТИЦИ)</t>
  </si>
  <si>
    <t>ЛЕКОВИ ЗА БОЛЕСТИ МИШИЋНО-КОСТНОГ СИСТЕМА</t>
  </si>
  <si>
    <t>ЛЕКОВИ ЗА ЛЕЧЕЊЕ БОЛЕСТИ РЕСПИРАТОРНОГ СИСТЕМА</t>
  </si>
  <si>
    <t>ЛЕКОВИ КОЈИ ДЕЛУЈУ НА ОКО И УХО</t>
  </si>
  <si>
    <t>Шифра услуге</t>
  </si>
  <si>
    <t>стандардна нега</t>
  </si>
  <si>
    <t xml:space="preserve">Број лекара према нормативу </t>
  </si>
  <si>
    <t>Разлика - број лекара</t>
  </si>
  <si>
    <t>Број сестара према нормативу</t>
  </si>
  <si>
    <t>Разлика - број медицинских сестара</t>
  </si>
  <si>
    <t>Број здравствених сарадника према нормативу</t>
  </si>
  <si>
    <t>Разлика - број здравствених сарадника</t>
  </si>
  <si>
    <t>Инт. ниво3</t>
  </si>
  <si>
    <t xml:space="preserve"> амбуланте, кабинети, сале</t>
  </si>
  <si>
    <t>Увечано за примар</t>
  </si>
  <si>
    <t>Број постеља/места</t>
  </si>
  <si>
    <t>доктори медицине</t>
  </si>
  <si>
    <t>мед. техничари</t>
  </si>
  <si>
    <t>здр. сарадници</t>
  </si>
  <si>
    <t>норматив</t>
  </si>
  <si>
    <t>Дијализе</t>
  </si>
  <si>
    <t>Број доктора медицине</t>
  </si>
  <si>
    <t>Број здравствених сарадника</t>
  </si>
  <si>
    <t>мед.техничари</t>
  </si>
  <si>
    <t>Клиничка фармакологија</t>
  </si>
  <si>
    <t>Напомена: попуњавају се подаци само за делатности које постоје у здравственој установи</t>
  </si>
  <si>
    <t>краткотрајна хоспитализација</t>
  </si>
  <si>
    <t>дуготрајна хоспитализација</t>
  </si>
  <si>
    <t>000001</t>
  </si>
  <si>
    <t>000002</t>
  </si>
  <si>
    <t>Специјалистички преглед контролни</t>
  </si>
  <si>
    <t>Специјалистички преглед први</t>
  </si>
  <si>
    <t>55076-00</t>
  </si>
  <si>
    <t>* Услуге се планирају за организовани скрининг карцинома дојке са ознаком атрибута 24 и називом атрибута "организован скрининг"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</si>
  <si>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</si>
  <si>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</si>
  <si>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</si>
  <si>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</si>
  <si>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</si>
  <si>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</si>
  <si>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</si>
  <si>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</si>
  <si>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t>13100-07</t>
  </si>
  <si>
    <t>13750-00</t>
  </si>
  <si>
    <t>Број апарата, број операционих сала</t>
  </si>
  <si>
    <t>Шифра орг.јед.</t>
  </si>
  <si>
    <t>Број постеља</t>
  </si>
  <si>
    <t>Назив здравствене установе</t>
  </si>
  <si>
    <t>Матични број здравствене установе</t>
  </si>
  <si>
    <t>Табела</t>
  </si>
  <si>
    <t>Датум</t>
  </si>
  <si>
    <t>од тога на специјализацији</t>
  </si>
  <si>
    <t>од тога специјалисти</t>
  </si>
  <si>
    <t>Број бо  дана 2015.</t>
  </si>
  <si>
    <t>Просечна дневна заузетост постеља у 2015. (%)</t>
  </si>
  <si>
    <t>Укупан број медицинских сестара</t>
  </si>
  <si>
    <t>Укупно норматив за сестре</t>
  </si>
  <si>
    <t>Број запослених на неодређено време који се финансирају из других средстава</t>
  </si>
  <si>
    <t>Број постеља/места*</t>
  </si>
  <si>
    <t>*За дијализе се попуњавају дијализна места</t>
  </si>
  <si>
    <t>Број запослених на неодређено време који се финансирају из средстава обавезног здравственог осигурања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</si>
  <si>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</si>
  <si>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</si>
  <si>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</si>
  <si>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</si>
  <si>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</si>
  <si>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Број исписаних болесника 2015.</t>
  </si>
  <si>
    <t>Укупан број доктора медицине</t>
  </si>
  <si>
    <t>Укупно норматив за докторе медицине</t>
  </si>
  <si>
    <t>норматив доктора медицине</t>
  </si>
  <si>
    <t>разлика доктора медицине</t>
  </si>
  <si>
    <t>Број фармацеута</t>
  </si>
  <si>
    <t>Број мед. сестара</t>
  </si>
  <si>
    <t>Број здр. сарадника</t>
  </si>
  <si>
    <t>Административни радници</t>
  </si>
  <si>
    <t>Технички радници</t>
  </si>
  <si>
    <t>Укупан кадар у здравственој установи</t>
  </si>
  <si>
    <t>Укупно запослених на неодређено време</t>
  </si>
  <si>
    <t>Болничке постеље</t>
  </si>
  <si>
    <t>Број хоспитализованих лица</t>
  </si>
  <si>
    <t>Просечна дужина лечења (дани)</t>
  </si>
  <si>
    <t>Просечна заузетост постеља (%)</t>
  </si>
  <si>
    <t>Број дана хоспитализације</t>
  </si>
  <si>
    <t>Капацитети и коришћење болничких постеља</t>
  </si>
  <si>
    <t>Пратиоци лечених лица</t>
  </si>
  <si>
    <t>Број лечених лица</t>
  </si>
  <si>
    <t>Број дана лечења</t>
  </si>
  <si>
    <t>Врста неге</t>
  </si>
  <si>
    <t>Број</t>
  </si>
  <si>
    <t>Постеље</t>
  </si>
  <si>
    <t>Број новорођене деце</t>
  </si>
  <si>
    <t>Број дана боравка</t>
  </si>
  <si>
    <t>Неонатологија</t>
  </si>
  <si>
    <t>Организациона једицина</t>
  </si>
  <si>
    <t>Операције</t>
  </si>
  <si>
    <t>Назив услуге</t>
  </si>
  <si>
    <t>Специјалистички прегледи</t>
  </si>
  <si>
    <t>Прегледи у оквиру организованог скрининга рака*</t>
  </si>
  <si>
    <t>Сви прегледи укупно</t>
  </si>
  <si>
    <t>Назив</t>
  </si>
  <si>
    <t>Амбулантни</t>
  </si>
  <si>
    <t>Стационарни</t>
  </si>
  <si>
    <t>Број апарата</t>
  </si>
  <si>
    <t>Дијагностичке процедуре са снимањем</t>
  </si>
  <si>
    <t>Цела крв</t>
  </si>
  <si>
    <t>ml</t>
  </si>
  <si>
    <t>Цела крв филтрирана претходно</t>
  </si>
  <si>
    <t>Цела крв филтрирана накнадно</t>
  </si>
  <si>
    <t>Цела крв – мала запремина</t>
  </si>
  <si>
    <t>Цела крв, редукована плазма, за EST</t>
  </si>
  <si>
    <t>Цела крв 0/АУ за EST (ресуспендовани 0 Ег у АV плазми)</t>
  </si>
  <si>
    <t>Еритроцити (деплазматисана крв)</t>
  </si>
  <si>
    <t>Еритроцити филтрирани накнадно</t>
  </si>
  <si>
    <t>11,20+цена филтера</t>
  </si>
  <si>
    <t>Еритроцити филтрирани претходно</t>
  </si>
  <si>
    <t>Еритроцити испрани</t>
  </si>
  <si>
    <t>Еритроцити ресуспендовани осиромашени Le и Тг</t>
  </si>
  <si>
    <t>Еритроцити мала запремина</t>
  </si>
  <si>
    <t>Еритроцити ресуспендовани осиромашени Le и Тг – мала запремина</t>
  </si>
  <si>
    <t>Тромбоцити концентровани из ПРП</t>
  </si>
  <si>
    <t>760,94+цена филтера</t>
  </si>
  <si>
    <t>Тромбоцити из buffu coat</t>
  </si>
  <si>
    <t>27,55+цена филтера</t>
  </si>
  <si>
    <t>Тромбоцити Pul.</t>
  </si>
  <si>
    <t>23,61+цена филтера</t>
  </si>
  <si>
    <t>Тромбоцити аферезни</t>
  </si>
  <si>
    <t>2.072,31+цена сета</t>
  </si>
  <si>
    <t>Замрзнута свежа плазма</t>
  </si>
  <si>
    <t>Замрзнута свежа плазма – мала запремина</t>
  </si>
  <si>
    <t>Замрзнута свежа плазма – без криопреципитата</t>
  </si>
  <si>
    <t>Криопреципитат</t>
  </si>
  <si>
    <t>Фибрински лепак (аутологни)</t>
  </si>
  <si>
    <t>Гранулоцити аферезни</t>
  </si>
  <si>
    <t>9.018,85+цена сета</t>
  </si>
  <si>
    <t>Еритроцити – аутологни</t>
  </si>
  <si>
    <t>Цела крв – аутологна</t>
  </si>
  <si>
    <t>Замрзнута свежа плазма – аутологна</t>
  </si>
  <si>
    <t>Еритроцити за интраутерину трансфузију – мала запремина</t>
  </si>
  <si>
    <t>Крв и компоненте крви</t>
  </si>
  <si>
    <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</si>
  <si>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</si>
  <si>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</si>
  <si>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</si>
  <si>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Број лица на дијализи</t>
  </si>
  <si>
    <t>Број дијализа</t>
  </si>
  <si>
    <t>Финансијска вредност</t>
  </si>
  <si>
    <t>Цена*</t>
  </si>
  <si>
    <t>Лекови</t>
  </si>
  <si>
    <t>ЛЕКОВИ ЗА ЛЕЧЕЊЕ БОЛЕСТИ КРВИ И КРВОТВОРНИХ ОРГАНА</t>
  </si>
  <si>
    <t>Имплантати</t>
  </si>
  <si>
    <t>Санитетски и медицински потрошни материјал</t>
  </si>
  <si>
    <t>Листе чекања</t>
  </si>
  <si>
    <t>Услуге социјалне медицине, епидемиологије и информатике</t>
  </si>
  <si>
    <t>Капацитети и коришћење дневних болница</t>
  </si>
  <si>
    <t>Здравствене услуге</t>
  </si>
  <si>
    <t>Лабораторијска дијагностика</t>
  </si>
  <si>
    <t xml:space="preserve">Укупан број пацијената на листи чекања на дан 31.12.2014. </t>
  </si>
  <si>
    <t xml:space="preserve">Број пацијената са листе чекања којима је урађена  процедура/интервенција 2014.         </t>
  </si>
  <si>
    <t>Укупан број свих пацијената којима је урађена интервенција/процедура у ЗУ 2014.</t>
  </si>
  <si>
    <t>Укупан број дана проведених на листи чекања 2014.</t>
  </si>
  <si>
    <t>Број пацијената са Листе чекања који су скинути/обрисани са Листе чекања 2014.</t>
  </si>
  <si>
    <t>Број нових пацијената на листи чекања 2014.</t>
  </si>
  <si>
    <t>Просечна дужина чекања у данима 2014.</t>
  </si>
  <si>
    <t>1А. ПРЕГЛЕД НА КОМПЈУТЕРИЗОВАНОЈ ТОМОГРАФИЈИ (ЦТ)</t>
  </si>
  <si>
    <t>1Б. ПРЕГЛЕД НА  МАГНЕТНОЈ РЕЗОНАНЦИ (МР)</t>
  </si>
  <si>
    <t>2. ДИЈАГНОСТИЧКА КОРОНАРОГРАФИЈА И/ИЛИ КАТЕТЕРИЗАЦИЈА СРЦА</t>
  </si>
  <si>
    <t>3. РЕВАСКУЛАРИЗАЦИЈА МИОКАРДА</t>
  </si>
  <si>
    <t>3.1 Нехируршка реваскуларизација миокарда</t>
  </si>
  <si>
    <t>3.2 Хируршка реваскуларизација миокарда</t>
  </si>
  <si>
    <t>4. УГРАДЊА ПЕЈСМЕЈКЕРА И КАРДИОВЕРТЕР ДЕФИБРИЛАТОРА (ИЦД)</t>
  </si>
  <si>
    <t xml:space="preserve">5. УГРАДЊА ВЕШТАЧКИХ ВАЛВУЛА </t>
  </si>
  <si>
    <t>6. УГРАДЊА ГРАФТОВА ОД ВЕШТАЧКОГ МАТЕРИЈАЛА И ЕНДОВАСКУЛАРНИХ ГРАФТ ПРОТЕЗА</t>
  </si>
  <si>
    <t>7. ОПЕРАЦИЈА СЕНИЛНЕ И ПРЕСЕНИЛНЕ КАТАРАКТЕ СА УГРАДЊОМ ИНТРАОКУЛАРНИХ СОЧИВА</t>
  </si>
  <si>
    <t>8. УГРАДЊА ИМПЛАНТАТА У ОРТОПЕДИЈИ (КУКОВИ И КОЛЕНА)</t>
  </si>
  <si>
    <t>фармацеути</t>
  </si>
  <si>
    <t>Заједничке медицинске делатности</t>
  </si>
  <si>
    <t>ЗА 2016. ГОДИНУ</t>
  </si>
  <si>
    <t>Здравствени радници и сарадници на одељењима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</si>
  <si>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</si>
  <si>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</si>
  <si>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</si>
  <si>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Врста дијализе / Назив услуге</t>
  </si>
  <si>
    <t>Јед. мере</t>
  </si>
  <si>
    <t>Грана медицине / Врста имплантанта</t>
  </si>
  <si>
    <t xml:space="preserve">Групе процедура / Назив услуге </t>
  </si>
  <si>
    <t>основни норматив</t>
  </si>
  <si>
    <t>Укупан норматив</t>
  </si>
  <si>
    <t>Број пратилаца</t>
  </si>
  <si>
    <t>Број запослених на одређено време због замене одсутних запослених</t>
  </si>
  <si>
    <t>Број запослених на одређено време због повећаног обима посла</t>
  </si>
  <si>
    <t>Извршено у 2015.</t>
  </si>
  <si>
    <t>План за 2016.</t>
  </si>
  <si>
    <t>Планиран укупан број процедура за које се воде листе чекања за 2016.</t>
  </si>
  <si>
    <t xml:space="preserve"> </t>
  </si>
  <si>
    <t>Hirurgija katarakte</t>
  </si>
  <si>
    <t>Tonzilektomija</t>
  </si>
  <si>
    <t>41789-00</t>
  </si>
  <si>
    <t>Tonzilektomija bez adenoidektomije</t>
  </si>
  <si>
    <t>41789-01</t>
  </si>
  <si>
    <t>Tonzilektomija sa adenoidektomijom</t>
  </si>
  <si>
    <t>38300-00</t>
  </si>
  <si>
    <t>Perkutana transluminalna angioplastika balonom jedne koronarne arterije</t>
  </si>
  <si>
    <t>38303-00</t>
  </si>
  <si>
    <t>Perkutana transluminalna angioplastika balonom dve i više koronarnih arterija</t>
  </si>
  <si>
    <t>38306-00</t>
  </si>
  <si>
    <t>Perkutana insercija jednog transluminalnog stenta u pojedinačnu koronarnu arteriju</t>
  </si>
  <si>
    <t>38306-01</t>
  </si>
  <si>
    <t>Perkutana insercija dva ili više transluminalna stenta u pojedinačnu koronarnu arteriju</t>
  </si>
  <si>
    <t>38306-02</t>
  </si>
  <si>
    <t>Perkutana insercija dva ili više transluminalna stenta u višestruke koronarne arterije</t>
  </si>
  <si>
    <t>Koronarni arterijski bajpas graft</t>
  </si>
  <si>
    <t>38497-00</t>
  </si>
  <si>
    <t>Bajpas koronarne arterije, uz upotrebu jednog transplantata vene safene</t>
  </si>
  <si>
    <t>38497-01</t>
  </si>
  <si>
    <t>Bajpas koronarne arterije, uz upotrebu dva transplantata vene safene</t>
  </si>
  <si>
    <t>38497-02</t>
  </si>
  <si>
    <t>Bajpas koronarne arterije, uz upotrebu tri transplantata vene safene</t>
  </si>
  <si>
    <t>38497-03</t>
  </si>
  <si>
    <t>Bajpas koronarne arterije, uz upotrebu četiri i više transplantata vene safene</t>
  </si>
  <si>
    <t>38497-04</t>
  </si>
  <si>
    <t>Bajpas koronarne arterije, uz upotrebu jednog venskog transplantata</t>
  </si>
  <si>
    <t>38497-05</t>
  </si>
  <si>
    <t>Bajpas koronarne arterije, uz upotrebu dva venska transplantata</t>
  </si>
  <si>
    <t>38497-06</t>
  </si>
  <si>
    <t>Bajpas koronarne arterije, uz upotrebu tri venska transplantata</t>
  </si>
  <si>
    <t>38497-07</t>
  </si>
  <si>
    <t>Bajpas koronarne arterije, uz upotrebu četiri i više venskih transplantata</t>
  </si>
  <si>
    <t>38500-00</t>
  </si>
  <si>
    <t>Bajpas koronarne arterije, uz upotrebu jednog LIMA transplantata</t>
  </si>
  <si>
    <t>38500-01</t>
  </si>
  <si>
    <t>Bajpas koronarne arterije, uz upotrebu jednog RIMA transplantata</t>
  </si>
  <si>
    <t>38500-02</t>
  </si>
  <si>
    <t>Bajpas koronarne arterije, uz upotrebu jednog transplantata radijalne arterije</t>
  </si>
  <si>
    <t>38500-03</t>
  </si>
  <si>
    <t>Bajpas koronarne arterije, uz upotrebu jednog transplantata epigastričke arterije</t>
  </si>
  <si>
    <t>38500-04</t>
  </si>
  <si>
    <t>Bajpas koronarne arterije, uz upotrebu jednog arterijskog transplantata</t>
  </si>
  <si>
    <t>38503-00</t>
  </si>
  <si>
    <t>Bajpas koronarne arterije, uz upotrebu dva ili više LIMA transplantata</t>
  </si>
  <si>
    <t>38503-01</t>
  </si>
  <si>
    <t>Bajpas koronarne arterije, uz upotrebu dva i više RIMA transplantata</t>
  </si>
  <si>
    <t>38503-02</t>
  </si>
  <si>
    <t>Bajpas koronarne arterije, uz upotrebu dva i više transplantata radijalne arterije</t>
  </si>
  <si>
    <t>38503-03</t>
  </si>
  <si>
    <t>Bajpas koronarne arterije, uz upotrebu dva i više transplantata epigastričke arterije</t>
  </si>
  <si>
    <t>38503-04</t>
  </si>
  <si>
    <t>болница</t>
  </si>
  <si>
    <t>Bajpas koronarne arterije, uz upotrebu dva i više arterijskih transplantata</t>
  </si>
  <si>
    <t>90201-00</t>
  </si>
  <si>
    <t>Bajpas koronarne arterije, uz upotrebu jednog transplantata od nekog drugog materijala, koji nije nigde klasifikovan</t>
  </si>
  <si>
    <t>90201-01</t>
  </si>
  <si>
    <t>Bajpas koronarne arterije, uz upotrebu dva transplantata od nekog drugog materijala, koji nije nigde klasifikovan</t>
  </si>
  <si>
    <t>90201-02</t>
  </si>
  <si>
    <t>Bajpas koronarne arterije, uz upotrebu tri transplantata od nekog drugog materijala, koji nije nigde klasifikovan</t>
  </si>
  <si>
    <t>90201-03</t>
  </si>
  <si>
    <t>Bajpas koronarne arterije, uz upotrebu četiri i više transplantata od nekog drugog materijala, koji nije nigde klasifikovan</t>
  </si>
  <si>
    <t>13706-00</t>
  </si>
  <si>
    <t>Transplantacija alogene koštane srži ili matične ćelije, od srodnog podudarnog davaoca</t>
  </si>
  <si>
    <t>13706-06</t>
  </si>
  <si>
    <t>Transplantacija alogene koštane srži ili matične ćelije, od srodnog podudarnog davaoca, sa uzimanjem uzoraka za in vitro (in vitro) obradu</t>
  </si>
  <si>
    <t>13706-07</t>
  </si>
  <si>
    <t>Transplantacija autologne koštane srži ili matične ćelije</t>
  </si>
  <si>
    <t>13706-08</t>
  </si>
  <si>
    <t>Transplantacija autologne koštane srži ili matične ćelije, sa uzimanjem uzoraka za in vitro (in vitro) obradu</t>
  </si>
  <si>
    <t>13706-09</t>
  </si>
  <si>
    <t>Transplantacija alogene koštane srži ili matične ćelije, od nesrodnog podudarnog davaoca</t>
  </si>
  <si>
    <t>13706-10</t>
  </si>
  <si>
    <t>Transplantacija alogene koštane srži ili matične ćelije, od nesrodnog podudarnog davaoca, sa uzimanjem uzoraka za in vitro (in vitro) obradu</t>
  </si>
  <si>
    <t>Apendektomija</t>
  </si>
  <si>
    <t>30571-00</t>
  </si>
  <si>
    <t>30572-00</t>
  </si>
  <si>
    <t>Laparoskopska apendektomija</t>
  </si>
  <si>
    <t>Od toga: Laparoskopska apendektomija</t>
  </si>
  <si>
    <t>Holecistektomija</t>
  </si>
  <si>
    <t>30443-00</t>
  </si>
  <si>
    <t>30445-00</t>
  </si>
  <si>
    <t>Laparoskopska holecistektomija</t>
  </si>
  <si>
    <t>30446-00</t>
  </si>
  <si>
    <t>Laparoskopska holecistektomija koja prethodi otvorenoj holecistektomiji</t>
  </si>
  <si>
    <t>30448-00</t>
  </si>
  <si>
    <t>Laparoskopska holecistektomija sa odstranjenjem kalkulusa iz glavnog žučnog kanala (ductus choledochus) kroz kanal žučne kese (ductus cysticus)</t>
  </si>
  <si>
    <t>30449-00</t>
  </si>
  <si>
    <t>Laparoskopska holecistektomija sa odstranjenjem kalkulusa iz glavnog žučnog kanala kroz laparoskopsku holedohotomiju</t>
  </si>
  <si>
    <t>30454-01</t>
  </si>
  <si>
    <t>Holecistektomija sa holedohotomijom</t>
  </si>
  <si>
    <t>30455-00</t>
  </si>
  <si>
    <t>Holecistektomija sa holedohotomijom i bilijarno-intestinalnom anastomozom</t>
  </si>
  <si>
    <t>Od toga: Laparoskopska holecistektomija</t>
  </si>
  <si>
    <t>30609-02</t>
  </si>
  <si>
    <t>Laparoskopska reparacija ingvinalne hernije, jednostrano</t>
  </si>
  <si>
    <t>30614-02</t>
  </si>
  <si>
    <t>Reparacija ingvinalne hernije, jednostrano</t>
  </si>
  <si>
    <t>30609-03</t>
  </si>
  <si>
    <t>Laparoskopska reparacija ingvinalne hernije, obostrano</t>
  </si>
  <si>
    <t>30614-03</t>
  </si>
  <si>
    <t>Reparacija ingvinalne hernije, obostrano</t>
  </si>
  <si>
    <t>Od toga: Laparoskopska reparacija ingvinalne hernije</t>
  </si>
  <si>
    <t>Transplantacija bubrega</t>
  </si>
  <si>
    <t>36503-00</t>
  </si>
  <si>
    <t>36503-01</t>
  </si>
  <si>
    <t>Autotransplantacija bubrega</t>
  </si>
  <si>
    <t>Histerektomija</t>
  </si>
  <si>
    <t>Od toga: Laparoskopska histerektomija</t>
  </si>
  <si>
    <t>Carski rez</t>
  </si>
  <si>
    <t>Parcijalna ekscizija lezije na dojkama (parcijalna mastektomija)</t>
  </si>
  <si>
    <t>Totalna mastektomija</t>
  </si>
  <si>
    <t>42701-00</t>
  </si>
  <si>
    <t>Ugradnja savitljivog veštačkog intraokularnog sočiva</t>
  </si>
  <si>
    <t>42701-01</t>
  </si>
  <si>
    <t>Ugradnja ostalih tipova veštačkih intraokularnih sočiva</t>
  </si>
  <si>
    <t>42703-00</t>
  </si>
  <si>
    <t>Ugradnja veštačkog sočiva u zadnju komoru i šavova na dužici i beonjači</t>
  </si>
  <si>
    <t>42704-00</t>
  </si>
  <si>
    <t>Uklanjanje veštačkog sočiva</t>
  </si>
  <si>
    <t>42707-00</t>
  </si>
  <si>
    <t>Zamena veštačkog sočiva</t>
  </si>
  <si>
    <t>42710-00</t>
  </si>
  <si>
    <t>Zamena veštačkog sočiva insercijom u zadnju komoru i šavova na dužici i beonjači</t>
  </si>
  <si>
    <t>42698-00</t>
  </si>
  <si>
    <t>Intrakapsularna ekstrakcija prirodnog sočiva</t>
  </si>
  <si>
    <t>42702-00</t>
  </si>
  <si>
    <t>Intrakapsularna ekstrakcija prirodnog sočiva sa insercijom savitljivog veštačkog sočiva</t>
  </si>
  <si>
    <t>42702-01</t>
  </si>
  <si>
    <t>Intrakapsularna ekstrakcija prirodnog sočiva sa insercijom ostalih veštačkih sočiva</t>
  </si>
  <si>
    <t>42698-01</t>
  </si>
  <si>
    <t>Ekstrakapsularna ekstrakcija prirodnog sočiva tehnikom jednostavne aspiracije (i irigacije)</t>
  </si>
  <si>
    <t>42702-02</t>
  </si>
  <si>
    <t>Ekstrakapsularna ekstrakcija prirodnog sočiva tehnikom jednostavne aspiracije (i irigacije) sa insercijom savitljivog veštačkog sočiva</t>
  </si>
  <si>
    <t>42702-03</t>
  </si>
  <si>
    <t>Ekstrakapsularna ekstrakcija prirodnog sočiva tehnikom jednostavne aspiracije (i irigacije) sa insercijom ostalih veštačkih sočiva</t>
  </si>
  <si>
    <t>42698-02</t>
  </si>
  <si>
    <t>Ekstrakapsularna ekstrakcija prirodnog sočiva fakoemulzifikacijom i aspiracijom katarakte</t>
  </si>
  <si>
    <t>42702-04</t>
  </si>
  <si>
    <t>Ekstrakapsularna ekstrakcija prirodnog sočiva fakoemulzifikacijom i aspiracijom katarakte sa insercijom savitljivog veštačkog sočiva</t>
  </si>
  <si>
    <t>42702-05</t>
  </si>
  <si>
    <t>Ekstrakapsularna ekstrakcija prirodnog sočiva fakoemulzifikacijom i aspiracijom katarakte sa insercijom ostalih veštačkih sočiva</t>
  </si>
  <si>
    <t>42698-03</t>
  </si>
  <si>
    <t>Ekstrakapsularna ekstrakcija prirodnog sočiva mehaničkom fakofragmentacijom i aspiracijom katarakte</t>
  </si>
  <si>
    <t>42702-06</t>
  </si>
  <si>
    <t>Ekstrakapsularna ekstrakcija prirodnog sočiva mehaničkom fakofragmentacijom i aspiracijom katarakte sa insercijom savitljivog veštačkog sočiva</t>
  </si>
  <si>
    <t>42702-07</t>
  </si>
  <si>
    <t>Ekstrakapsularna ekstrakcija prirodnog sočiva mehaničkom fakofragmentacijom i aspiracijom katarakte sa insercijom ostalih veštačkih sočiva</t>
  </si>
  <si>
    <t>42698-04</t>
  </si>
  <si>
    <t>Ostale ekstrakapsularne ekstrakcije prirodnog sočiva</t>
  </si>
  <si>
    <t>42702-08</t>
  </si>
  <si>
    <t>Ostale ekstrakapsularne ekstrakcije prirodnog sočiva sa insercijom savitljivog veštačkog sočiva</t>
  </si>
  <si>
    <t>42702-09</t>
  </si>
  <si>
    <t>Ostale ekstrakapsularne ekstrakcije prirodnog sočiva sa insercijom ostalih veštačkih sočiva</t>
  </si>
  <si>
    <t>42698-05</t>
  </si>
  <si>
    <t>Ostale ekstrakcije prirodnog sočiva</t>
  </si>
  <si>
    <t>42698-051</t>
  </si>
  <si>
    <t>Lensektomija</t>
  </si>
  <si>
    <t>42698-052</t>
  </si>
  <si>
    <t>Lensektomija kroz sklerotomiju u nivou zadnje očne komore</t>
  </si>
  <si>
    <t>42698-053</t>
  </si>
  <si>
    <t>Lensektomija kroz sklerotomiju u nivou zadnje očne komore sa prednjom vitrektomijom</t>
  </si>
  <si>
    <t>42702-10</t>
  </si>
  <si>
    <t>Ostale ekstrakcije prirodnog sočiva sa insercijom savitljivog veštačkog sočiva</t>
  </si>
  <si>
    <t>42702-11</t>
  </si>
  <si>
    <t>Ostale ekstrakcije prirodnog sočiva sa insercijom ostalih veštačkih sočiva</t>
  </si>
  <si>
    <t>42731-01</t>
  </si>
  <si>
    <t>Ekstrakcija sočiva sklerotomijom zadnje komore sa uklanjanjem staklastog tela</t>
  </si>
  <si>
    <t>38500-05</t>
  </si>
  <si>
    <t>Bajpas koronarne arterije, korišćenje jednog kompozitnog grafta</t>
  </si>
  <si>
    <t>38503-05</t>
  </si>
  <si>
    <t>Bajpas koronarne arterije, korišćenjem dva ili više kompozitna grafta</t>
  </si>
  <si>
    <t>37203-00</t>
  </si>
  <si>
    <t>Transuretralna resekcija prostate [TURP]</t>
  </si>
  <si>
    <t>37201-00</t>
  </si>
  <si>
    <t>Transuretralna ablacija prostate iglenom elektrodom [TUNA]</t>
  </si>
  <si>
    <t>37203-02</t>
  </si>
  <si>
    <t>Transuretralna vaporizacija prostate</t>
  </si>
  <si>
    <t>37207-00</t>
  </si>
  <si>
    <t>Endoskopska laser ablacija prostate</t>
  </si>
  <si>
    <t>37207-01</t>
  </si>
  <si>
    <t>Endoskopska laser ekscizija prostate</t>
  </si>
  <si>
    <t>37203-03</t>
  </si>
  <si>
    <t>Krioablacija prostate</t>
  </si>
  <si>
    <t>37203-04</t>
  </si>
  <si>
    <t>Mikrotalasna termoterapija prostate</t>
  </si>
  <si>
    <t>37203-05</t>
  </si>
  <si>
    <t>Transrektalni fokusirani ultrazvuk prostate visokim intenzitetom (HIFU)</t>
  </si>
  <si>
    <t>37209-01</t>
  </si>
  <si>
    <t>Radikalna prostatektomija - laparoskopski</t>
  </si>
  <si>
    <t>37210-01</t>
  </si>
  <si>
    <t>Radikalna prostatektomija sa rekonstrukcijom vrata mokraćne bešike - laparoskopska</t>
  </si>
  <si>
    <t>37211-01</t>
  </si>
  <si>
    <t>Radikalna prostatektomija sa rekonstrukcijom vrata mokraćne bešike i pelvičnom limfadenektomijom - laparoskopski</t>
  </si>
  <si>
    <t>37203-06</t>
  </si>
  <si>
    <t>Ostale vrste zatvorene prostatektomije</t>
  </si>
  <si>
    <t>37200-03</t>
  </si>
  <si>
    <t>Suprapubična prostatektomija</t>
  </si>
  <si>
    <t>37200-04</t>
  </si>
  <si>
    <t>Retropubična prostatektomija</t>
  </si>
  <si>
    <t>37200-05</t>
  </si>
  <si>
    <t>Ostale otvorene prostatektomije</t>
  </si>
  <si>
    <t>37209-00</t>
  </si>
  <si>
    <t>Radikalna prostatektomija</t>
  </si>
  <si>
    <t>37210-00</t>
  </si>
  <si>
    <t>Radikalna prostatektomija sa rekonstrukcijom vrata mokraćne bešike</t>
  </si>
  <si>
    <t>37211-00</t>
  </si>
  <si>
    <t>Radikalna prostatektomija sa rekonstrukcijom vrata mokraćne bešike i pelvičnom limfadenektomijom</t>
  </si>
  <si>
    <t>90407-00</t>
  </si>
  <si>
    <t>Ekscizija ostalih lezija prostate</t>
  </si>
  <si>
    <t>90448-00</t>
  </si>
  <si>
    <t>Subtotalna laparoskopska histerektomija</t>
  </si>
  <si>
    <t>35653-00</t>
  </si>
  <si>
    <t>Subtotalna abdominalna histerektomija</t>
  </si>
  <si>
    <t>90448-01</t>
  </si>
  <si>
    <t>Totalna laparoskopska abdominalna histerektomija</t>
  </si>
  <si>
    <t>35653-01</t>
  </si>
  <si>
    <t>Totalna klasična abdominalna histerektomija</t>
  </si>
  <si>
    <t>90448-02</t>
  </si>
  <si>
    <t>Totalna laparoskopska abdominalna histerektomija sa adneksetomijom</t>
  </si>
  <si>
    <t>35653-04</t>
  </si>
  <si>
    <t>Klasična histerektomija sa adneksektomijom</t>
  </si>
  <si>
    <t>35661-00</t>
  </si>
  <si>
    <t>Radikalna histerektomija sa disekcijom retroperitonealnih limfnih nodusa</t>
  </si>
  <si>
    <t>35670-00</t>
  </si>
  <si>
    <t>Abdominalna histerektomija sa selektivnom limfonodektomijom</t>
  </si>
  <si>
    <t>35667-00</t>
  </si>
  <si>
    <t>Radikalna abdominalna histerektomija</t>
  </si>
  <si>
    <t>35664-00</t>
  </si>
  <si>
    <t>Radikalna histerektomija sa limfonodektomijom nodusa male karlice</t>
  </si>
  <si>
    <t>35750-00</t>
  </si>
  <si>
    <t>Laparoskopski asistirana vaginalna histerektomija</t>
  </si>
  <si>
    <t>35753-02</t>
  </si>
  <si>
    <t>Laparoskopski asistirana vaginalna histerektomija sa adneksektomijom</t>
  </si>
  <si>
    <t>35756-00</t>
  </si>
  <si>
    <t>Laparoskopski asistirana vaginalna histerektomija koja prethodi trbušnoj histerektomiji</t>
  </si>
  <si>
    <t>35756-03</t>
  </si>
  <si>
    <t>Laparoskopski asistirana vaginalna histerektomija koja prethodi trbušnoj histerektomiji sa uklanjanjem adneksa</t>
  </si>
  <si>
    <t>35657-00</t>
  </si>
  <si>
    <t>Vaginalna histerektomija</t>
  </si>
  <si>
    <t>35673-02</t>
  </si>
  <si>
    <t>Vaginalna histerektomija sa uklanjanjem adneksa</t>
  </si>
  <si>
    <t>35667-01</t>
  </si>
  <si>
    <t>Radikalna vaginalna histerektomija</t>
  </si>
  <si>
    <t>35664-01</t>
  </si>
  <si>
    <t>Radikalna vaginalna histerektomija sa radikalnim isecanjem karličnih limfnih čvorova</t>
  </si>
  <si>
    <t>16520-00</t>
  </si>
  <si>
    <t>Elektivni klasični carski rez</t>
  </si>
  <si>
    <t>16520-01</t>
  </si>
  <si>
    <t>Hitan klasični carski rez</t>
  </si>
  <si>
    <t>16520-02</t>
  </si>
  <si>
    <t>Elektivni carski rez sa rezom na donjem segmentu materice</t>
  </si>
  <si>
    <t>16520-03</t>
  </si>
  <si>
    <t>Hitan carski rez sa rezom na donjem segmentu materice</t>
  </si>
  <si>
    <t>47522-00</t>
  </si>
  <si>
    <t>Hemiartroplastika kuka unipolarnom endoprotezom</t>
  </si>
  <si>
    <t>49312-00</t>
  </si>
  <si>
    <t>Resekciona artroplastika zgloba kuka</t>
  </si>
  <si>
    <t>49315-00</t>
  </si>
  <si>
    <t>Hemiartroplastika zgloba kuka bipolarnom endoprotezom</t>
  </si>
  <si>
    <t>90607-00</t>
  </si>
  <si>
    <t>Artroplastična remodelacija zglobnih površina zgloba kuka, jednostrano</t>
  </si>
  <si>
    <t>90607-01</t>
  </si>
  <si>
    <t>Artroplastična remodelacija zglobnih površina zgloba kuka, obostrano</t>
  </si>
  <si>
    <t>49318-00</t>
  </si>
  <si>
    <t>Potpuna artroplastika zgloba kuka, jednostrana</t>
  </si>
  <si>
    <t>49319-00</t>
  </si>
  <si>
    <t>Potpuna artroplastika zgloba kuka, obostrana</t>
  </si>
  <si>
    <t>49346-00</t>
  </si>
  <si>
    <t>Revizija hemiartroplastike kuka</t>
  </si>
  <si>
    <t>49324-00</t>
  </si>
  <si>
    <t>Revizija potpune artroplastike kuka</t>
  </si>
  <si>
    <t>49327-00</t>
  </si>
  <si>
    <t>Revizija potpune artroplastike zgloba kuka sa kalemom kosti za acetabulum</t>
  </si>
  <si>
    <t>49330-00</t>
  </si>
  <si>
    <t>Revizija potpune artroplastike zgloba kuka sa presađivanjem kosti za femur</t>
  </si>
  <si>
    <t>49333-00</t>
  </si>
  <si>
    <t>Revizija potpune artroplastike zgloba kuka sa presađivanjem kosti za acetabulum i femur</t>
  </si>
  <si>
    <t>49339-00</t>
  </si>
  <si>
    <t>Revizija potpune artroplastike zgloba kuka sa anatomski specifičnim alograftom za acetabulumum</t>
  </si>
  <si>
    <t>49342-00</t>
  </si>
  <si>
    <t>Revizija potpune artroplastike zgloba kuka sa anatomski specifičnim alograftom za femur</t>
  </si>
  <si>
    <t>49345-00</t>
  </si>
  <si>
    <t>Revizija potpune artroplastike zgloba kuka sa anatomski specifičnim alograftom za acetabulum i femur</t>
  </si>
  <si>
    <t>49518-00</t>
  </si>
  <si>
    <t>Potpuna artroplastika kolena, jednostrano</t>
  </si>
  <si>
    <t>49519-00</t>
  </si>
  <si>
    <t>Potpuna artroplastika kolena, obostrano</t>
  </si>
  <si>
    <t>49534-01</t>
  </si>
  <si>
    <t>Potpuna zamena artroplastikom patelofemoralnog zgloba kolena</t>
  </si>
  <si>
    <t>49521-00</t>
  </si>
  <si>
    <t>Potpuna artroplastika kolena sa graftom kosti za femur, jednostrano</t>
  </si>
  <si>
    <t>49521-01</t>
  </si>
  <si>
    <t>Potpuna artroplastika kolena sa graftom kosti za femur, obostrano</t>
  </si>
  <si>
    <t>49521-02</t>
  </si>
  <si>
    <t>Potpuna artroplastika kolena sa graftom kosti za tibiju, jednostrano</t>
  </si>
  <si>
    <t>49521-03</t>
  </si>
  <si>
    <t>Potpuna artroplastika kolena sa graftom kosti za tibiju, obostrano</t>
  </si>
  <si>
    <t>49524-00</t>
  </si>
  <si>
    <t>Potpuna artroplastika kolena sa graftom kosti za femur i tibiju, jednostrano</t>
  </si>
  <si>
    <t>49524-01</t>
  </si>
  <si>
    <t>Potpuna artroplastika kolena sa graftom kosti za femur i tibiju, obostrano</t>
  </si>
  <si>
    <t>31500-00</t>
  </si>
  <si>
    <t>Ekscizija lezija na dojkama</t>
  </si>
  <si>
    <t>31515-00</t>
  </si>
  <si>
    <t>Ponovna ekscizija lezije na dojkama</t>
  </si>
  <si>
    <t>31524-00</t>
  </si>
  <si>
    <t>Potkožna mastektomija, jednostrana</t>
  </si>
  <si>
    <t>31524-01</t>
  </si>
  <si>
    <t>Potkožna mastektomija, obostrana</t>
  </si>
  <si>
    <t>31518-00</t>
  </si>
  <si>
    <t>Jednostavna mastektomija, jednostrana</t>
  </si>
  <si>
    <t>31518-01</t>
  </si>
  <si>
    <t>Jednostavna mastektomija, obostrana</t>
  </si>
  <si>
    <t>Transluminalna koronarna angioplastika</t>
  </si>
  <si>
    <t>Transplantacija koštane srži/matičnih ćelija</t>
  </si>
  <si>
    <t>Reparacija ingvinalne hernije</t>
  </si>
  <si>
    <t>Transuretralna prostatektomija i ostale vrste zatvorenih prostatektomija</t>
  </si>
  <si>
    <t>Otvorena prostatektomija</t>
  </si>
  <si>
    <t>Artroplastika kuka</t>
  </si>
  <si>
    <t>Od toga: Reviziona artroplastika kuka</t>
  </si>
  <si>
    <t>Totalna artoplastika kolena</t>
  </si>
  <si>
    <t>31.12.2015.</t>
  </si>
  <si>
    <t>38309-00</t>
  </si>
  <si>
    <t>38312-00</t>
  </si>
  <si>
    <t>38312-01</t>
  </si>
  <si>
    <t>38315-00</t>
  </si>
  <si>
    <t>38318-00</t>
  </si>
  <si>
    <t>38318-01</t>
  </si>
  <si>
    <t>Perkutana transluminalna koronarna rotaciona aterektomija [PTCRA], jedna arterija</t>
  </si>
  <si>
    <t>Perkutana transluminalna koronarna rotaciona aterektomija [PTCRA], jedna arterija sa insercijom jednog stenta</t>
  </si>
  <si>
    <t>Perkutana transluminalna koronarna rotaciona aterektomija [PTCRA], jedna arterija sa insercijom  2 stenta</t>
  </si>
  <si>
    <t>Perkutana transluminalna koronarna rotaciona aterektomija [PTCRA], više arterija</t>
  </si>
  <si>
    <t>Perkutana transluminalna koronarna rotaciona aterektomija [PTCRA], više arterija sa insercijom jednog stenta</t>
  </si>
  <si>
    <t>Perkutana transluminalna koronarna rotaciona aterektomija [PTCRA], više arterija sa insercijom   2 stenta</t>
  </si>
  <si>
    <t>6,38+цена филтера</t>
  </si>
  <si>
    <t>433,74+цена филтера</t>
  </si>
  <si>
    <t>15,71+цена филтера</t>
  </si>
  <si>
    <t>13,46+цена филтера</t>
  </si>
  <si>
    <t>1.181,22+цена сета</t>
  </si>
  <si>
    <t>5.140,75+цена сета</t>
  </si>
  <si>
    <t>Набавка крви и лабилних продуката крви од завода/института за трансфузију крви</t>
  </si>
  <si>
    <t>Сопствена производња и набавка крви и лабилних  продуката крви од других здравствених установа које имају сопствену производњу</t>
  </si>
  <si>
    <t>1. Абдоминална хирургија и гастроентерологија</t>
  </si>
  <si>
    <t>2. Васкуларна хирургија</t>
  </si>
  <si>
    <t>3. Кардиологија</t>
  </si>
  <si>
    <t>4. Кардиохирургија</t>
  </si>
  <si>
    <t>5. ОРЛ и максилофацијалној хирургија</t>
  </si>
  <si>
    <t>6. Неурохирургија</t>
  </si>
  <si>
    <t>7. Онкологија</t>
  </si>
  <si>
    <t>8. Оториноларингологија (ОРЛ)</t>
  </si>
  <si>
    <t>9. Ортопедија</t>
  </si>
  <si>
    <t>10. Офталмологија</t>
  </si>
  <si>
    <t>11. Урологија</t>
  </si>
  <si>
    <t>12. Гинекологија</t>
  </si>
  <si>
    <t>Ход по равном</t>
  </si>
  <si>
    <t>терапеутска масажа</t>
  </si>
  <si>
    <t>96162-00</t>
  </si>
  <si>
    <t>Рана рехабилитација у респираторној јединици</t>
  </si>
  <si>
    <t>Рани рехабилитациони третман у коронарној и посткоронарној јединици код пацијената са акутним инфарктом миокарда</t>
  </si>
  <si>
    <t>општи физикални третман</t>
  </si>
  <si>
    <t>92001-00</t>
  </si>
  <si>
    <t>интрапулмонална вибромасажа</t>
  </si>
  <si>
    <t>кинези тејпинг</t>
  </si>
  <si>
    <t>нилонов степеник</t>
  </si>
  <si>
    <t>биофид бек</t>
  </si>
  <si>
    <t>96152-00</t>
  </si>
  <si>
    <t>Мерење издржљивости или замора дисајних мишића (6 минутни тест)</t>
  </si>
  <si>
    <t>11503-02</t>
  </si>
  <si>
    <t>вибромасажа</t>
  </si>
  <si>
    <t>дренажа респираторног система без инцизије</t>
  </si>
  <si>
    <t>96157-00</t>
  </si>
  <si>
    <t>Вежбе релаксације</t>
  </si>
  <si>
    <t>Вежбе опште кондиције-терапија целог тела вежбањем</t>
  </si>
  <si>
    <t>96129-00</t>
  </si>
  <si>
    <t>Примена лека за респираторни систем помоћу небулизатора</t>
  </si>
  <si>
    <t>92043-00</t>
  </si>
  <si>
    <t>Удружене здравствене процедуре  радна терапија- индивидуална</t>
  </si>
  <si>
    <t>95550-02</t>
  </si>
  <si>
    <t>Вежбе на справама или ергобициклу</t>
  </si>
  <si>
    <t xml:space="preserve">Пасивне сегментне вежбе </t>
  </si>
  <si>
    <t>Активне сегментне вежбе са отпором</t>
  </si>
  <si>
    <t>Вежбе дисања  у лечењу респираторног система</t>
  </si>
  <si>
    <t>96138-00</t>
  </si>
  <si>
    <t>Корективне вежбе пред огледалом</t>
  </si>
  <si>
    <t xml:space="preserve">Активне вежбе са помагалима </t>
  </si>
  <si>
    <t>Вежбе хода у разбоју</t>
  </si>
  <si>
    <t>Вежбе за корекцију хода и баланса -увежбавање вештина у активностима повезаним са премештањем</t>
  </si>
  <si>
    <t>96131-00</t>
  </si>
  <si>
    <t>Постуралне вежбе-увежбавање вештина у активностима повезаним са положајем тела/мобилношћу/ покретом</t>
  </si>
  <si>
    <t>96130-00</t>
  </si>
  <si>
    <t>Терапија хладноћом -крио</t>
  </si>
  <si>
    <t>22065-00</t>
  </si>
  <si>
    <t>Апликација парафина по сегменту</t>
  </si>
  <si>
    <t xml:space="preserve">СО2 купке </t>
  </si>
  <si>
    <t>Хидрокинези терапија</t>
  </si>
  <si>
    <t>Ласер по акупунктурним тачкама</t>
  </si>
  <si>
    <t xml:space="preserve">Електромагнетно поље </t>
  </si>
  <si>
    <t>Терапијски ултразвук</t>
  </si>
  <si>
    <t>96154-00</t>
  </si>
  <si>
    <t>Дијадинамичне струје</t>
  </si>
  <si>
    <t>Интерферентне струје</t>
  </si>
  <si>
    <t>ФИЗИКАЛНА МЕДИЦИНА И РЕХАБИЛИТАЦИЈА ЗА ПАЦИЈЕНТЕ НА БОЛНИЧКОМ ЛЕЧЕЊУ</t>
  </si>
  <si>
    <t>Поступак одржавања трахеостоме</t>
  </si>
  <si>
    <t>90179-06</t>
  </si>
  <si>
    <t>Фибероптички преглед фарингса</t>
  </si>
  <si>
    <t>41764-02</t>
  </si>
  <si>
    <t>Терапијска торакоцентеза</t>
  </si>
  <si>
    <t>38803-00</t>
  </si>
  <si>
    <t>Инцизија плеуре</t>
  </si>
  <si>
    <t>38415-00</t>
  </si>
  <si>
    <t>30406-00</t>
  </si>
  <si>
    <t>Замена каниле за трахеостомију</t>
  </si>
  <si>
    <t>92046-00</t>
  </si>
  <si>
    <t>Ендотрахеална интубација, фибероптичка бронхоскопија</t>
  </si>
  <si>
    <t>92035-002</t>
  </si>
  <si>
    <t>Обрада коже и поткожног ткива са  ексцизијом</t>
  </si>
  <si>
    <t>90665-00</t>
  </si>
  <si>
    <t>Обрада коже и поткожног ткива без ексцизије</t>
  </si>
  <si>
    <t>90686-01</t>
  </si>
  <si>
    <t>Превијање ране, промена завоја и скидање конца</t>
  </si>
  <si>
    <t>30055-00</t>
  </si>
  <si>
    <t>Пласирање дрена кроз  међуребарни простор</t>
  </si>
  <si>
    <t>38806-00</t>
  </si>
  <si>
    <t>Плеуродеза</t>
  </si>
  <si>
    <t>38424-02</t>
  </si>
  <si>
    <t>Апликација лека у нос</t>
  </si>
  <si>
    <t>81887-02</t>
  </si>
  <si>
    <t>Инфилтрација локалног анестетика АСА 10 односи се на бронхоскопију</t>
  </si>
  <si>
    <t>92513-10</t>
  </si>
  <si>
    <t xml:space="preserve">Седација </t>
  </si>
  <si>
    <t>92515-10</t>
  </si>
  <si>
    <t>Интравенско давање фармаколошког средства , друго и некласификовано фармаколошко средство ( интравенске инј.дициноне, дормикум, фентанил, тродон, допамин , нирмин, ласих,аминофилин)</t>
  </si>
  <si>
    <t>96199-09</t>
  </si>
  <si>
    <t>Интракавитарно  давање фармаколошког средства , електролит интраплеурално испирање са  NaCl -плеура</t>
  </si>
  <si>
    <t>96201-08</t>
  </si>
  <si>
    <t>Интракавитарно  давање фармаколошког средства , антиинфективно средство, интраплеурална  инст.антиб.-плеура</t>
  </si>
  <si>
    <t>96201-02</t>
  </si>
  <si>
    <t>Интракавитарно  давање фармаколошког средства , антинеопластично средство -плеуродеза блеомицин</t>
  </si>
  <si>
    <t>96201-00</t>
  </si>
  <si>
    <t>Неки други начин давања фармаколоског средства, друго и некласификовано фармалоколоско средство -адреналин на бронхоскопији</t>
  </si>
  <si>
    <t>96205-09</t>
  </si>
  <si>
    <t xml:space="preserve"> ТЕРАПИЈСКЕ</t>
  </si>
  <si>
    <t>Флуроскопија</t>
  </si>
  <si>
    <t>60503-00</t>
  </si>
  <si>
    <t>Бронхоскопија са ексцизијом лезија</t>
  </si>
  <si>
    <t>41892-01</t>
  </si>
  <si>
    <t>Фибероптичка бронхоскопија  експлоративна</t>
  </si>
  <si>
    <t>41898-00</t>
  </si>
  <si>
    <t>Фибероптичка бронхоскопија  са биопсијом</t>
  </si>
  <si>
    <t>41898-01</t>
  </si>
  <si>
    <t>Перкутана слепа биопсија плеуре и плућа</t>
  </si>
  <si>
    <t>30090-00</t>
  </si>
  <si>
    <t>Дијагностичка торакоцентеза</t>
  </si>
  <si>
    <t>38800-00</t>
  </si>
  <si>
    <t xml:space="preserve">Перкутна биопсија плућа иглом </t>
  </si>
  <si>
    <t>38812-00</t>
  </si>
  <si>
    <t>Интраплеурална блокада за плеуродезу</t>
  </si>
  <si>
    <t>18228-00</t>
  </si>
  <si>
    <t>Бронхоскопија кроз артефицијалну стому-кроз трахеостому</t>
  </si>
  <si>
    <t>41889-01</t>
  </si>
  <si>
    <t>Трахеоскопија кроз артефицијалну стому-кроз трахеостому</t>
  </si>
  <si>
    <t>41764-04</t>
  </si>
  <si>
    <t>Фибероптичка ларингоскопија</t>
  </si>
  <si>
    <t>41764-03</t>
  </si>
  <si>
    <t>Посматрање ефективног рада срца или крвног протока, некласификовано на другом месту</t>
  </si>
  <si>
    <t>92056-00</t>
  </si>
  <si>
    <t>Оксиметрија</t>
  </si>
  <si>
    <t>81849-01</t>
  </si>
  <si>
    <t xml:space="preserve"> ДИЈАГНОСТИЧКЕ</t>
  </si>
  <si>
    <t>5.БРОНХОСКОПИЈА И ИНВАЗИВНА ПЛУЋНА ДИЈАГНОСТИКА</t>
  </si>
  <si>
    <t>Остале терапије обогаћене кисеоником</t>
  </si>
  <si>
    <t>92044-00</t>
  </si>
  <si>
    <t>Неки други начин давања фармаколошког средства, стероид -инхалација дексазоном</t>
  </si>
  <si>
    <t>96205-03</t>
  </si>
  <si>
    <t xml:space="preserve">Неки други начин давања фармаколошког средства, друго и некласификовано фармаколошко средство -зоркаптил, нитроспреј </t>
  </si>
  <si>
    <t>Орално давање фармаколошког средства , друго и неклсификовано фармаколошко средство  -давање свих преосталих лекова</t>
  </si>
  <si>
    <t>96203-09</t>
  </si>
  <si>
    <t>Орално давање фармаколошког средства , стероид- узимање пронизона и дексазона перос</t>
  </si>
  <si>
    <t>96203-03</t>
  </si>
  <si>
    <t>Орално давање фармаколошког средства ,антиинфективно средство- антибиотици</t>
  </si>
  <si>
    <t>96203-02</t>
  </si>
  <si>
    <t>Интравенско давање фармаколошког средства , електролит (NaCl, KCL, рингер, бикарбонати, волувен) )</t>
  </si>
  <si>
    <t>96199-08</t>
  </si>
  <si>
    <t>Интравенско давање фармаколошког средства , хранњива супстанца ( инфузија , глукоза, албумини, витамини Б и Ц)</t>
  </si>
  <si>
    <t>96199-07</t>
  </si>
  <si>
    <t>Интравенско давање фармаколошког средства стероид давање лемод сол + дексазон  интравенски)</t>
  </si>
  <si>
    <t>96199-03</t>
  </si>
  <si>
    <t>Интравенско давање фармаколошког средства , антиинфективно средство (давање антибиотика интравенски)</t>
  </si>
  <si>
    <t>96199-02</t>
  </si>
  <si>
    <t>терапијске услуге</t>
  </si>
  <si>
    <t>4.2. ТЕРАПИЈСКЕ УСЛУГЕ</t>
  </si>
  <si>
    <r>
      <t xml:space="preserve">Тест  кожне  осетљивости са </t>
    </r>
    <r>
      <rPr>
        <sz val="10"/>
        <rFont val="Tahoma"/>
        <family val="0"/>
      </rPr>
      <t>≤</t>
    </r>
    <r>
      <rPr>
        <sz val="10"/>
        <rFont val="Times New Roman"/>
        <family val="1"/>
      </rPr>
      <t xml:space="preserve"> 20 алергена</t>
    </r>
  </si>
  <si>
    <t>12000-00</t>
  </si>
  <si>
    <t>Ацидобазни статус (pH, PO2, pCO2) у крви</t>
  </si>
  <si>
    <t>L000075</t>
  </si>
  <si>
    <t xml:space="preserve">Сатурација кисеоника у крви </t>
  </si>
  <si>
    <t>L000695</t>
  </si>
  <si>
    <t>Meрење базног екцеса у крви јон селективне методе, електродом на аутомту</t>
  </si>
  <si>
    <t>L000174</t>
  </si>
  <si>
    <t>Интраартеријска канилацију за гасну анализу крви</t>
  </si>
  <si>
    <t>13842-00</t>
  </si>
  <si>
    <t>стандардни бикарбонати у крвi</t>
  </si>
  <si>
    <t>L000778</t>
  </si>
  <si>
    <t>Парцијални притисак кисеоника у крви</t>
  </si>
  <si>
    <t>L000737</t>
  </si>
  <si>
    <t>pH крви</t>
  </si>
  <si>
    <t>L000711</t>
  </si>
  <si>
    <t>Парцијални притисак угњен диоксида у крви</t>
  </si>
  <si>
    <t>L000703</t>
  </si>
  <si>
    <t>Вађење крви у дијагностичке сврхе  - уз гасне анализе и остало</t>
  </si>
  <si>
    <t>13839-00</t>
  </si>
  <si>
    <t>Континуирано мерење односа између протока и волумена током издисаја или удисаја ( уз спирометрију)</t>
  </si>
  <si>
    <t>11512-00</t>
  </si>
  <si>
    <t>Бронходилататорни тест</t>
  </si>
  <si>
    <t>81849-00</t>
  </si>
  <si>
    <t xml:space="preserve">спироергометрија  са вежбањем </t>
  </si>
  <si>
    <t>11503-05</t>
  </si>
  <si>
    <t>Тест оптерећења у сврху процене респираторног статуса</t>
  </si>
  <si>
    <t>11503-04</t>
  </si>
  <si>
    <t>Мерење дифузиског капацитета плућа за угљен моноксид</t>
  </si>
  <si>
    <t>11503-11</t>
  </si>
  <si>
    <t>Мерење тоталног плућног волумена- боди</t>
  </si>
  <si>
    <t>11503-12</t>
  </si>
  <si>
    <t>Мерење дисајног или плућног отпора- боди</t>
  </si>
  <si>
    <t>11503-13</t>
  </si>
  <si>
    <t>Општи физикални преглед</t>
  </si>
  <si>
    <t>Снимање просечног сигнала ЕКГ-а</t>
  </si>
  <si>
    <t>11713-00</t>
  </si>
  <si>
    <t xml:space="preserve"> ДИЈАГНОСТИЧКЕ УСЛУГЕ</t>
  </si>
  <si>
    <t xml:space="preserve">4.СЛУЖБА ЗА БОЛНИЧКО ЛЕЧЕЊЕ  ПУЛМОЛОГИЈА-ДНЕВНА БОЛНИЦА ОДРАСЛИХ </t>
  </si>
  <si>
    <t>Остала испиарња ректума-клизма</t>
  </si>
  <si>
    <t>92077-00</t>
  </si>
  <si>
    <t>Уклањање импактираног фецеса-клизма</t>
  </si>
  <si>
    <t>92076-00</t>
  </si>
  <si>
    <t>Пулмолошка школа</t>
  </si>
  <si>
    <t>96076-00</t>
  </si>
  <si>
    <t>Имобилизација прелома ребара</t>
  </si>
  <si>
    <t>47471-00</t>
  </si>
  <si>
    <t>Затворена  масажа срца</t>
  </si>
  <si>
    <t>92053-00</t>
  </si>
  <si>
    <t>Кардиоверзија</t>
  </si>
  <si>
    <t>13400-00</t>
  </si>
  <si>
    <t xml:space="preserve">Ретампонада носа </t>
  </si>
  <si>
    <t>92030-00</t>
  </si>
  <si>
    <t>Кардиопулмонална реанимација</t>
  </si>
  <si>
    <t>92052-00</t>
  </si>
  <si>
    <t>Поступак одржавања неинвазивне вентилаторне подршке  ≥ 96 сати</t>
  </si>
  <si>
    <t>92209-02</t>
  </si>
  <si>
    <t>Поступак одржавања неинвазивне вентилаторне подршке &gt; 24 сата и &lt;96 сати</t>
  </si>
  <si>
    <t>92209-01</t>
  </si>
  <si>
    <t>Поступак одржавања неинвазивне вентилаторне подршке ≤ 24 сата</t>
  </si>
  <si>
    <t>92209-00</t>
  </si>
  <si>
    <t>Поступак одржавања едотрахеалне интубације ( контрола правилне позиције)</t>
  </si>
  <si>
    <t>22007-01</t>
  </si>
  <si>
    <t>Ендотрахеална интубација, једнолуменски тубус</t>
  </si>
  <si>
    <t>22007-00</t>
  </si>
  <si>
    <t xml:space="preserve">Одржавање уређаја за васкуларни приступ </t>
  </si>
  <si>
    <t>13939-02</t>
  </si>
  <si>
    <t>Пуњење уређаја за давње лека ,друго и некласификовано фармаколошко средство -( стављање других лекова, допамин , нирмин, амиодарон)</t>
  </si>
  <si>
    <t>96209-09</t>
  </si>
  <si>
    <t>Пуњење уређаја за давње лека , електролит( кцл и бикарбонати )-преко пумпе</t>
  </si>
  <si>
    <t>96209-08</t>
  </si>
  <si>
    <t>Орално давање фармаколошког средства , електролит -орално давање KCL и  NaCl</t>
  </si>
  <si>
    <t>96203-08</t>
  </si>
  <si>
    <t>ИНТЕРНА МЕДИЦИНА</t>
  </si>
  <si>
    <t>ПНЕУМОФТИЗИОЛОГИЈА</t>
  </si>
  <si>
    <t>БОЛНИЦА</t>
  </si>
  <si>
    <t>Субкутано давање фармаколошког средства, друго и некласификовано фармаколошко средство-клексан, фраксипарин, адреналин</t>
  </si>
  <si>
    <t>96200-09</t>
  </si>
  <si>
    <t>Интравенско давање фармаколошког средства , инсулин</t>
  </si>
  <si>
    <t>96199-06</t>
  </si>
  <si>
    <t>Испирање катетера (уринарни или васкуларни)</t>
  </si>
  <si>
    <t>92195-00</t>
  </si>
  <si>
    <t>Катетеризација мокраћне бешике -кроз уретру ( по пласирању катетера )</t>
  </si>
  <si>
    <t>36800-00</t>
  </si>
  <si>
    <t>Мерење протока урина</t>
  </si>
  <si>
    <t>11900-00</t>
  </si>
  <si>
    <t>Интраартеријска канилацију</t>
  </si>
  <si>
    <t>стандардни бикарбонати у крви</t>
  </si>
  <si>
    <t>Мерење размене гасова код капнографије ИН</t>
  </si>
  <si>
    <t>11503-10</t>
  </si>
  <si>
    <t>Холтер-мониторинг ЕКГ</t>
  </si>
  <si>
    <t>11709-00</t>
  </si>
  <si>
    <t>Праћење системског артеријског притиска</t>
  </si>
  <si>
    <t>11600-03</t>
  </si>
  <si>
    <t>3.СЛУЖБА ЗА БОЛНИЧКО ЛЕЧЕЊЕ ОДРАСЛИХ-  ПУЛМОЛОГИЈА</t>
  </si>
  <si>
    <t xml:space="preserve">Санитетски превоз ван подручја (са медицинском екипом)                 </t>
  </si>
  <si>
    <t>96171-00</t>
  </si>
  <si>
    <t xml:space="preserve">Неки други начин давања фармаколошког средства, друго и некласификовано фармаколошко средство -зоркаптил, нитроспреј и адреналин </t>
  </si>
  <si>
    <t>Кардиоваскуларни стрес -тест оптерећења</t>
  </si>
  <si>
    <t>11712-00</t>
  </si>
  <si>
    <t>2.СЛУЖБА ЗА БОЛНИЧКО ЛЕЧЕЊЕ ОДРАСЛИХ-ДНЕВНА БОЛНИЦА КАРДИОЛОГИЈА</t>
  </si>
  <si>
    <t>Седација (  фентанил у кардиологији)</t>
  </si>
  <si>
    <t xml:space="preserve">Стимулација каротидног синуса </t>
  </si>
  <si>
    <t>92054-00</t>
  </si>
  <si>
    <t>Одражавање уређаја за давање лека</t>
  </si>
  <si>
    <t>13942-02</t>
  </si>
  <si>
    <t>Субкутано давање фармаколошког средства, -инсулин дат субкутано</t>
  </si>
  <si>
    <t>96200-06</t>
  </si>
  <si>
    <t xml:space="preserve">pH крви </t>
  </si>
  <si>
    <t>Вађење крви у дијагностичке сврхе</t>
  </si>
  <si>
    <t xml:space="preserve">1.СЛУЖБА ЗА БОЛНИЧКО ЛЕЧЕЊЕ ОДРАСЛИХ-ОДЕЉЕЊЕ  КАРДИОЛОГИЈЕ </t>
  </si>
  <si>
    <t>II  БОЛНИЧКО ЛЕЧЕЊЕ ОДРАСЛИХ</t>
  </si>
  <si>
    <t>Лаважа носница</t>
  </si>
  <si>
    <t>92029-00</t>
  </si>
  <si>
    <t>Интрамускуларно давање фармаколошког средства ,друго или неозначено фармаколошко средство</t>
  </si>
  <si>
    <t>96197-09</t>
  </si>
  <si>
    <t>2.2. ТЕРАПИЈСКЕ УСЛУГЕ</t>
  </si>
  <si>
    <t>2.СЛУЖБА ЗА БОЛНИЧКО ЛЕЧЕЊЕ ДЕЦЕ-ДНЕВНА БОЛНИЦА</t>
  </si>
  <si>
    <t>1.2. ТЕРАПИЈСКЕ УСЛУГЕ</t>
  </si>
  <si>
    <t>Тест  кожне  осетљивости са ≤ 20 алергена</t>
  </si>
  <si>
    <t xml:space="preserve">Општи физикални преглед </t>
  </si>
  <si>
    <t>1.СЛУЖБА ЗА БОЛНИЧКО ЛЕЧЕЊЕ ДЕЦЕ-ОДЕЉЕЊЕ  ПУЛМОЛОГИЈЕ</t>
  </si>
  <si>
    <t>I  БОЛНИЧКО ЛЕЧЕЊЕ ДЕЦЕ</t>
  </si>
  <si>
    <t>Број услуга</t>
  </si>
  <si>
    <t>АМБУЛАНТНО</t>
  </si>
  <si>
    <t>СТАЦИОНАРНО</t>
  </si>
  <si>
    <t>Табела бр. 12</t>
  </si>
  <si>
    <t>ОРГАНИЗАЦИОНА ЈЕДИНИЦА</t>
  </si>
  <si>
    <t>ЗДРАВСТВЕНА УСТАНОВА</t>
  </si>
  <si>
    <r>
      <t>1</t>
    </r>
    <r>
      <rPr>
        <sz val="12"/>
        <rFont val="Times New Roman"/>
        <family val="1"/>
      </rPr>
      <t xml:space="preserve"> Ове услуге нису укључене у ултразвучну дијагностику</t>
    </r>
  </si>
  <si>
    <t>БРОЈ ПРЕГЛЕДАНИХ ПАЦИЈЕНАТА</t>
  </si>
  <si>
    <t xml:space="preserve">МАГНЕТНА РЕЗОНАНЦА </t>
  </si>
  <si>
    <t xml:space="preserve">СКЕНЕР </t>
  </si>
  <si>
    <t>55274-00 Ултразвучни дуплекс преглед екстракранијалних, каротидних и вертебралних крвних судова ( са или без контраста)</t>
  </si>
  <si>
    <t>11602-00 Испитивање и снимање периферних вена доплером</t>
  </si>
  <si>
    <r>
      <t>ДОПЛЕР</t>
    </r>
    <r>
      <rPr>
        <b/>
        <vertAlign val="superscript"/>
        <sz val="10"/>
        <rFont val="Times New Roman"/>
        <family val="1"/>
      </rPr>
      <t>1</t>
    </r>
  </si>
  <si>
    <t>Ултразвучни преглед трбушног зида</t>
  </si>
  <si>
    <t>55812-002</t>
  </si>
  <si>
    <t>16</t>
  </si>
  <si>
    <t>Ултразвучни преглед коже и поткожног ткива</t>
  </si>
  <si>
    <t>55844-00</t>
  </si>
  <si>
    <t>15</t>
  </si>
  <si>
    <t>Ултразвучни  дуплекс преглед аорте, интраабдоминалних и илијачних артерија и/или доње шупље вене и илијачних вена</t>
  </si>
  <si>
    <t>55276-00</t>
  </si>
  <si>
    <t>13</t>
  </si>
  <si>
    <t xml:space="preserve">Ултрашвучни преглед скротума </t>
  </si>
  <si>
    <t>55048-00</t>
  </si>
  <si>
    <t>12</t>
  </si>
  <si>
    <t>Ултрашвучни прглед  мушког пелвиса</t>
  </si>
  <si>
    <t>55044-00</t>
  </si>
  <si>
    <t>11</t>
  </si>
  <si>
    <t>Ултразвучни преглед женског пелвиса</t>
  </si>
  <si>
    <t>55731-00</t>
  </si>
  <si>
    <t>10</t>
  </si>
  <si>
    <t xml:space="preserve">Ултразвучни преглед уринарног система </t>
  </si>
  <si>
    <t>55038-00</t>
  </si>
  <si>
    <t>9</t>
  </si>
  <si>
    <t>Ултразвучни преглед колена</t>
  </si>
  <si>
    <t>55828-00</t>
  </si>
  <si>
    <t>8</t>
  </si>
  <si>
    <t xml:space="preserve">Ултразвучни преглед  врата </t>
  </si>
  <si>
    <t>55032-00</t>
  </si>
  <si>
    <t>7</t>
  </si>
  <si>
    <t>Ултрачвучни преглед кукова</t>
  </si>
  <si>
    <t>55816-00</t>
  </si>
  <si>
    <t>6</t>
  </si>
  <si>
    <t>Ултразвуцни преглед бешике</t>
  </si>
  <si>
    <t>55084-00</t>
  </si>
  <si>
    <t>5</t>
  </si>
  <si>
    <t>Ултразвучни преглед дојке,билатерални</t>
  </si>
  <si>
    <t>М-приказ и дводимензионални ултразвучни преглед срца у реалном времену</t>
  </si>
  <si>
    <t>55113-00</t>
  </si>
  <si>
    <t>3</t>
  </si>
  <si>
    <t>Ултразвучни преглед грудног коша</t>
  </si>
  <si>
    <t>55812-001</t>
  </si>
  <si>
    <t>Стандардни ултразвучни преглед абдомена</t>
  </si>
  <si>
    <t>55036-00</t>
  </si>
  <si>
    <t>БРОЈ УСЛУГА</t>
  </si>
  <si>
    <t>Радиографско снимање грудног коша</t>
  </si>
  <si>
    <t>58500-00</t>
  </si>
  <si>
    <t>Радиографско снимање пелвис</t>
  </si>
  <si>
    <t>57715-00</t>
  </si>
  <si>
    <t xml:space="preserve">Радиографско снимање фемура </t>
  </si>
  <si>
    <t>57518-00</t>
  </si>
  <si>
    <t>Радиографско снимање глежња</t>
  </si>
  <si>
    <t>57508-03</t>
  </si>
  <si>
    <t>Радиографско снимање стопала</t>
  </si>
  <si>
    <t>57518-04</t>
  </si>
  <si>
    <t xml:space="preserve">Радиографско снимање колена </t>
  </si>
  <si>
    <t>57518-01</t>
  </si>
  <si>
    <t xml:space="preserve">Радиографско снимање зглоба кука </t>
  </si>
  <si>
    <t>57712-00</t>
  </si>
  <si>
    <t>Радиографско снимање шаке и ручног зглоба</t>
  </si>
  <si>
    <t>57512-03</t>
  </si>
  <si>
    <t xml:space="preserve">Радиографско снимање лакта </t>
  </si>
  <si>
    <t>57506-01</t>
  </si>
  <si>
    <t>Радиографско снимање  хумеруса</t>
  </si>
  <si>
    <t>57506-00</t>
  </si>
  <si>
    <t xml:space="preserve">Радиографско снимање рамена или скапуле </t>
  </si>
  <si>
    <t>57700-00</t>
  </si>
  <si>
    <t>Радиографско снимање лумбоскаралног дела кичме</t>
  </si>
  <si>
    <t>58106-00</t>
  </si>
  <si>
    <t xml:space="preserve">Радиографско снимање тораколног дела кичме </t>
  </si>
  <si>
    <t>58103-00</t>
  </si>
  <si>
    <t xml:space="preserve">Радиографско снимање цервикалног дела кичме </t>
  </si>
  <si>
    <t>58100-00</t>
  </si>
  <si>
    <t>Радиографско снимање параназалног синуса</t>
  </si>
  <si>
    <t>57903-00</t>
  </si>
  <si>
    <t>пратња или транспорт клијената (санитетски превоз)</t>
  </si>
  <si>
    <t>Субкутано давање фармаколошког средства ,друго и некласификовано</t>
  </si>
  <si>
    <t xml:space="preserve">Радиографско снимање лобање </t>
  </si>
  <si>
    <t>57901-00</t>
  </si>
  <si>
    <t>Радиографско снимање  абдомена (нативни абдомен)</t>
  </si>
  <si>
    <t>58900-00</t>
  </si>
  <si>
    <t>Радиографско снимање уринарног система</t>
  </si>
  <si>
    <t>58700-00</t>
  </si>
  <si>
    <t>СТАЦИОНАРНИ ПАЦИЈЕНТИ</t>
  </si>
  <si>
    <t>АМБУЛАНТНИ ПАЦИЈЕНТИ</t>
  </si>
  <si>
    <t>Табела бр. 13</t>
  </si>
  <si>
    <t xml:space="preserve">РЕНДГЕН И УЛТРАЗВУЧНА ДИЈАГНОСТИКА-болница </t>
  </si>
  <si>
    <t xml:space="preserve">РЕНДГЕН ДИЈАГНОСТИКА (3 апарата, 1 смена) </t>
  </si>
  <si>
    <t>УЛТРАЗВУЧНА ДИЈАГНОСТИКА (3 апарата, 3 смене)</t>
  </si>
  <si>
    <t xml:space="preserve">ОСТАЛЕ ЛАБОРАТОРИЈЕ ____________________   (навести које)
</t>
  </si>
  <si>
    <t>ЦИТОГЕНЕТСКА ЛАБОРАТОРИЈА
УКУПНО</t>
  </si>
  <si>
    <t>макроскопски преглед преуларног пунктата ( уз сваку пункцију)</t>
  </si>
  <si>
    <t>L012781</t>
  </si>
  <si>
    <t>Израда једног необојеног  серијског  препарата</t>
  </si>
  <si>
    <t>L026526</t>
  </si>
  <si>
    <t>преглед размаза пунктата</t>
  </si>
  <si>
    <t>L029512</t>
  </si>
  <si>
    <t>бактериолошки преглед спутума или бронхоаспиратора</t>
  </si>
  <si>
    <t>L019265</t>
  </si>
  <si>
    <t>преглед размаза спутума</t>
  </si>
  <si>
    <t>L029520</t>
  </si>
  <si>
    <t>Изолација субкултуре</t>
  </si>
  <si>
    <t>L020149</t>
  </si>
  <si>
    <t>Брис дубоких рана,гној,пунктат или ексудат или биуктат</t>
  </si>
  <si>
    <t>L019224</t>
  </si>
  <si>
    <t>хемокултура аеробно конвенционално</t>
  </si>
  <si>
    <t>L019869</t>
  </si>
  <si>
    <t>Urinokultu.sa odreђ.broja жivih klica</t>
  </si>
  <si>
    <t>L020396</t>
  </si>
  <si>
    <t>Ispљuvak,traheobronhija,pulm.sekret</t>
  </si>
  <si>
    <t>Proшireni antibiogram na 16 diskova</t>
  </si>
  <si>
    <t>L020008</t>
  </si>
  <si>
    <t>Mikrosk.pregled obojenog preparata</t>
  </si>
  <si>
    <t>L020206</t>
  </si>
  <si>
    <t>Identif.enterobakter.klasicnom biohemijskom serijom</t>
  </si>
  <si>
    <t>L019406</t>
  </si>
  <si>
    <t>Identifikacija streptokoka grupe D</t>
  </si>
  <si>
    <t>L019448</t>
  </si>
  <si>
    <t>OptoХin test</t>
  </si>
  <si>
    <t>L019471</t>
  </si>
  <si>
    <t>Bacitracin test</t>
  </si>
  <si>
    <t>L019422</t>
  </si>
  <si>
    <t>Identifikacija stafilokoka</t>
  </si>
  <si>
    <t>L020362</t>
  </si>
  <si>
    <t>Брис на гљивице</t>
  </si>
  <si>
    <t>L021659</t>
  </si>
  <si>
    <t>Bris жdrela</t>
  </si>
  <si>
    <t>L019208</t>
  </si>
  <si>
    <t>Бактериолошки преглед носа</t>
  </si>
  <si>
    <t>L019166</t>
  </si>
  <si>
    <t>Узорци из примарних стер.регија на гљивице, пунктат</t>
  </si>
  <si>
    <t>L021709</t>
  </si>
  <si>
    <t>Фактори за доказивање хаем.инф.</t>
  </si>
  <si>
    <t>L019927</t>
  </si>
  <si>
    <t>Крв на гљивице</t>
  </si>
  <si>
    <t>L021519</t>
  </si>
  <si>
    <t>Брис ока</t>
  </si>
  <si>
    <t>L019315</t>
  </si>
  <si>
    <t>Преглед осталих материјала на гљивице</t>
  </si>
  <si>
    <t>L021691</t>
  </si>
  <si>
    <t>Брис вагинални или цервикални</t>
  </si>
  <si>
    <t>L019190</t>
  </si>
  <si>
    <t>Брис ува или површинских рана</t>
  </si>
  <si>
    <t>L019182</t>
  </si>
  <si>
    <t>МИКРОБИОЛОГИЈА  И ПАРАЗИТОЛОГИЈА УКУПНО</t>
  </si>
  <si>
    <t>Преглед столице на паразите</t>
  </si>
  <si>
    <t>L021311</t>
  </si>
  <si>
    <t>ПРЕГЛЕД  ФЕЦЕСА  УКУПНО АНАЛИЗА</t>
  </si>
  <si>
    <t>Sediment урина</t>
  </si>
  <si>
    <t>L009472</t>
  </si>
  <si>
    <t>Протеини у урину ( сулфосал.кис.)</t>
  </si>
  <si>
    <t>L009456</t>
  </si>
  <si>
    <t>Celokupni pregl.urina-ручно</t>
  </si>
  <si>
    <t>L008979</t>
  </si>
  <si>
    <t>ПРЕГЛЕД УРИНА УКУПНО АНАЛИЗА</t>
  </si>
  <si>
    <t>Myglobin</t>
  </si>
  <si>
    <t>L004788</t>
  </si>
  <si>
    <t>Troponin</t>
  </si>
  <si>
    <t>L006171</t>
  </si>
  <si>
    <t>Natrijum</t>
  </si>
  <si>
    <t>L004879</t>
  </si>
  <si>
    <t>Kalijum</t>
  </si>
  <si>
    <t>L003780</t>
  </si>
  <si>
    <t>Alfa amilaza у серуму -спектрофотометрија</t>
  </si>
  <si>
    <t>L001198</t>
  </si>
  <si>
    <t>Триглицериди</t>
  </si>
  <si>
    <t>L012849</t>
  </si>
  <si>
    <t>Протеини у пунктату</t>
  </si>
  <si>
    <t>L012807</t>
  </si>
  <si>
    <t>Лдх у пунктату</t>
  </si>
  <si>
    <t>L012757</t>
  </si>
  <si>
    <t>Креатин у пунктату</t>
  </si>
  <si>
    <t>L012740</t>
  </si>
  <si>
    <t>Холестерол у пунктату</t>
  </si>
  <si>
    <t>L012716</t>
  </si>
  <si>
    <t>Глукоза у пунктату</t>
  </si>
  <si>
    <t>L012708</t>
  </si>
  <si>
    <t>Алкална фосфатаза у пунктату</t>
  </si>
  <si>
    <t>L012682</t>
  </si>
  <si>
    <t>Алфа амилаза у пунктату</t>
  </si>
  <si>
    <t xml:space="preserve">Абдоминална парацентеза </t>
  </si>
  <si>
    <t>L012674</t>
  </si>
  <si>
    <t>Глукоза толерант тест ( тест оптерћења глукозом,ГТТ-орални)-глукоза у крви</t>
  </si>
  <si>
    <t>L000331</t>
  </si>
  <si>
    <t>Mokraћna kiselina у серуму -спектрофотометрија</t>
  </si>
  <si>
    <t>L004812</t>
  </si>
  <si>
    <t>лактат дехидрогенеза ЛДХ у серуму</t>
  </si>
  <si>
    <t>L004416</t>
  </si>
  <si>
    <t>Креатин киназа у серуму -спектрофотометрија</t>
  </si>
  <si>
    <t>L004234</t>
  </si>
  <si>
    <t>CK MB креатин киназа (изоензим креатин киназе,ЦК-2) у серуму</t>
  </si>
  <si>
    <t>L004242</t>
  </si>
  <si>
    <t>Trigliceridi у серуму-спектрофотометрија</t>
  </si>
  <si>
    <t>L006072</t>
  </si>
  <si>
    <t>LDL - holesterol-у серуму-спектрофотометрија</t>
  </si>
  <si>
    <t>L002899</t>
  </si>
  <si>
    <t>HDL - holesterol-у серуму-спектрофотометрија</t>
  </si>
  <si>
    <t>L002857</t>
  </si>
  <si>
    <t>Kreatinin у серуму-спектрофотометрија</t>
  </si>
  <si>
    <t>L004317</t>
  </si>
  <si>
    <t>Albumini у серуму-спектрофотометрија</t>
  </si>
  <si>
    <t>L001081</t>
  </si>
  <si>
    <t xml:space="preserve">proteini у серуму-спектрофотометрија </t>
  </si>
  <si>
    <t>L005439</t>
  </si>
  <si>
    <t>D-Dimer-у плазми, семиквантитативно</t>
  </si>
  <si>
    <t>L014431</t>
  </si>
  <si>
    <t>Alkalna fosfataza АЛП у серуму-спектрофотометрија</t>
  </si>
  <si>
    <t>L001255</t>
  </si>
  <si>
    <t>ALT-аланин аминотрнсераза у серуму-спектрофотометрија</t>
  </si>
  <si>
    <t>L001057</t>
  </si>
  <si>
    <t>AST-аспартат аминотрансфераза у серуму-спектрофотометрија</t>
  </si>
  <si>
    <t>L001651</t>
  </si>
  <si>
    <t>Bilirubini у серуму-спектрофотометрија</t>
  </si>
  <si>
    <t>L001917</t>
  </si>
  <si>
    <t>Holesterol  у серуму-спектрофотометрија</t>
  </si>
  <si>
    <t>L002816</t>
  </si>
  <si>
    <t>Ureа у серуму-спектрофотометрија</t>
  </si>
  <si>
    <t>L006254</t>
  </si>
  <si>
    <t>Глукоза у серуму, -спектрофотометрија</t>
  </si>
  <si>
    <t>L002618</t>
  </si>
  <si>
    <t>БИОХЕМИЈСКЕ АНАЛИЗЕ УКУПНО</t>
  </si>
  <si>
    <r>
      <t>Крвна слика (</t>
    </r>
    <r>
      <rPr>
        <sz val="10"/>
        <rFont val="Times New Roman"/>
        <family val="1"/>
      </rPr>
      <t>Er, Hb,Hct,MCV,MCH,MCHC,Le,Tr,LeF, PDW,MPV)</t>
    </r>
  </si>
  <si>
    <t>L014092</t>
  </si>
  <si>
    <t>C-реактивни протеин ЦРП у крви</t>
  </si>
  <si>
    <t>L000265</t>
  </si>
  <si>
    <t>Фибриноген у плазми -спектрофотометријски</t>
  </si>
  <si>
    <t>L014738</t>
  </si>
  <si>
    <t>Protrombinsko vreme</t>
  </si>
  <si>
    <t>L015057</t>
  </si>
  <si>
    <t xml:space="preserve">Odreђ. brzine sedimentac.eritrocita </t>
  </si>
  <si>
    <t>L014209</t>
  </si>
  <si>
    <t>Vreme koagulacije (Lee White) у плазми</t>
  </si>
  <si>
    <t>L015263</t>
  </si>
  <si>
    <t>Vreme krvavqeњa (Duke)</t>
  </si>
  <si>
    <t>L015271</t>
  </si>
  <si>
    <t>Eozionofilni у крви</t>
  </si>
  <si>
    <t>L013995</t>
  </si>
  <si>
    <t>Пријем, контрола квалитета узорака и припрема узорака за лаб.испитивање</t>
  </si>
  <si>
    <t>L000042</t>
  </si>
  <si>
    <t>Узорковање крви других биолошких материјала у лабораторији</t>
  </si>
  <si>
    <t>L000034</t>
  </si>
  <si>
    <t>Узорковање крви ( венепункција)</t>
  </si>
  <si>
    <t>L000026</t>
  </si>
  <si>
    <t>Узорковање крви ( микроузимање)</t>
  </si>
  <si>
    <t>L000018</t>
  </si>
  <si>
    <t>ХЕМАТОЛОШКЕ АНАЛИЗЕ УКУПНО</t>
  </si>
  <si>
    <t>ООООО1</t>
  </si>
  <si>
    <t>Педијатрија</t>
  </si>
  <si>
    <t>ООООО2</t>
  </si>
  <si>
    <t>Пулмологија</t>
  </si>
  <si>
    <t>Интерна медицина</t>
  </si>
  <si>
    <t>ООООО8</t>
  </si>
  <si>
    <t>Конзилијум од 5 лекара</t>
  </si>
  <si>
    <t>Интерно</t>
  </si>
  <si>
    <t>дијагностичке</t>
  </si>
  <si>
    <t>терапијске</t>
  </si>
  <si>
    <t>Пулмологија-деца</t>
  </si>
  <si>
    <t>Пулмологија- одрaсли</t>
  </si>
  <si>
    <t>Рбр</t>
  </si>
  <si>
    <t>Интерна медицина-коронарна јединица за кардиоваскуларне болести</t>
  </si>
  <si>
    <t>Пулмологија одрасли</t>
  </si>
  <si>
    <t>Пулмологија деца</t>
  </si>
  <si>
    <t>Пулмологија укупно</t>
  </si>
  <si>
    <t>Рани рехабилитацони третман у реуматологији</t>
  </si>
  <si>
    <t>Извршено у 2015.(пројектовано до краја године)</t>
  </si>
  <si>
    <t>Специјална болница Сокобања-Сокобања</t>
  </si>
  <si>
    <t>БРОЈ</t>
  </si>
  <si>
    <t>ВРСТА</t>
  </si>
  <si>
    <t>УКУПНО</t>
  </si>
  <si>
    <t>У К У П Н О</t>
  </si>
  <si>
    <t>инт.нега</t>
  </si>
  <si>
    <t>полу инт.</t>
  </si>
  <si>
    <t>Р.бр.</t>
  </si>
  <si>
    <t>БРОЈ ПРЕГЛЕДАНИХ УЗОРАКА</t>
  </si>
  <si>
    <t>станд. н.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</si>
  <si>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</si>
  <si>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</si>
  <si>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</si>
  <si>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</si>
  <si>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</si>
  <si>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Количина</t>
  </si>
  <si>
    <t>Цена по паковању</t>
  </si>
  <si>
    <t xml:space="preserve">Укупна вредност </t>
  </si>
  <si>
    <t>ГРУПА САНИТЕТСКОГ МАТЕРИЈАЛА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</si>
  <si>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</si>
  <si>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</si>
  <si>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</si>
  <si>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СТАЦИОНАРНЕ ЗДРАВСТВЕНЕ УСТАНОВЕ</t>
  </si>
  <si>
    <t>Инт.ниво 2</t>
  </si>
  <si>
    <t>Инт. ниво 3</t>
  </si>
  <si>
    <t>Стандардна нега</t>
  </si>
  <si>
    <t>Доктори медицине</t>
  </si>
  <si>
    <t>медицинске сестре-техничари</t>
  </si>
  <si>
    <t>здравствени сарадници</t>
  </si>
  <si>
    <t>разлика</t>
  </si>
  <si>
    <t>Број смена</t>
  </si>
  <si>
    <t>Број дијализа годишње</t>
  </si>
  <si>
    <t>Број постеља на који се примењује норматив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</si>
  <si>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</si>
  <si>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</si>
  <si>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</si>
  <si>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</si>
  <si>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</si>
  <si>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</si>
  <si>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</si>
  <si>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</si>
  <si>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</si>
  <si>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</si>
  <si>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</si>
  <si>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Социјална медицина, информатика и статистика</t>
  </si>
  <si>
    <t>Послови припреме дијета за пацијенте и контрола намирница</t>
  </si>
  <si>
    <t>Назив организационе једицине</t>
  </si>
  <si>
    <t>Административни</t>
  </si>
  <si>
    <t>Возачи санитетског превоза</t>
  </si>
  <si>
    <t>Норматив</t>
  </si>
  <si>
    <t>Технички</t>
  </si>
  <si>
    <t>НАЗИВ</t>
  </si>
  <si>
    <t>ШИФРА</t>
  </si>
  <si>
    <t>ДИЈАЛИЗА</t>
  </si>
  <si>
    <t>Р. Бр.</t>
  </si>
  <si>
    <t>`</t>
  </si>
  <si>
    <t>Укупна вредност</t>
  </si>
  <si>
    <t>Просечна цена</t>
  </si>
  <si>
    <t>доза</t>
  </si>
  <si>
    <t>Шифра</t>
  </si>
  <si>
    <t>Организациона јединица</t>
  </si>
  <si>
    <t>Делатност - служба  (у складу са Статутом)</t>
  </si>
  <si>
    <t>Постељни фонд (у складу са Уредбом)</t>
  </si>
  <si>
    <t>Увећано за примар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</si>
  <si>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</si>
  <si>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</si>
  <si>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</si>
  <si>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</si>
  <si>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</si>
  <si>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</si>
  <si>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Разлика</t>
  </si>
  <si>
    <t>САДРЖАЈ</t>
  </si>
  <si>
    <t>A</t>
  </si>
  <si>
    <t>B</t>
  </si>
  <si>
    <t>C</t>
  </si>
  <si>
    <t>D</t>
  </si>
  <si>
    <t>G</t>
  </si>
  <si>
    <t>H</t>
  </si>
  <si>
    <t>J</t>
  </si>
  <si>
    <t>L</t>
  </si>
  <si>
    <t>M</t>
  </si>
  <si>
    <t>N</t>
  </si>
  <si>
    <t>P</t>
  </si>
  <si>
    <t>R</t>
  </si>
  <si>
    <t>S</t>
  </si>
  <si>
    <t>V</t>
  </si>
  <si>
    <t>ЦИТОСТАТИЦИ СА Б ЛИСТЕ</t>
  </si>
  <si>
    <t>ЦИТОСТАТИЦИ СА Ц ЛИСТЕ</t>
  </si>
  <si>
    <t>ЛЕКОВИ ЗА ХЕМОФИЛИЈУ</t>
  </si>
  <si>
    <t>ЛЕКОВИ У ЗУ</t>
  </si>
  <si>
    <t>BD0304</t>
  </si>
  <si>
    <t>АНТИИНФЕКТИВНИ ЛЕКОВИ ЗА СИСТЕМСКУ ПРИМЕНУ</t>
  </si>
  <si>
    <t>АНТИНЕОПЛАСТИЦИ И ИМУНОМОДУЛАТОРИ</t>
  </si>
  <si>
    <t>ОСТАЛО</t>
  </si>
  <si>
    <t>ХОРМОНИ ЗА СИСТЕМСКУ ПРИМЕНУ, ИСКЉУЧУЈУЋИ ПОЛНЕ ХОРМОНЕ И ИНСУЛИН</t>
  </si>
  <si>
    <t>АНТИПАРАЗИТНИ ПРОИЗВОДИ, ИНСЕКТИЦИДИ И СРЕДСТВА ЗА ЗАШТИТУ ОД ИНСЕКАТА</t>
  </si>
  <si>
    <t>Укупно</t>
  </si>
  <si>
    <t>8.</t>
  </si>
  <si>
    <t>8.1.</t>
  </si>
  <si>
    <t>8.2.</t>
  </si>
  <si>
    <t>8.3.</t>
  </si>
  <si>
    <t>8.3.1.</t>
  </si>
  <si>
    <t>8.3.2.</t>
  </si>
  <si>
    <t>8.4.</t>
  </si>
  <si>
    <t>8.5.</t>
  </si>
  <si>
    <t>Интезивна нега</t>
  </si>
  <si>
    <t>Полуинтезивна нега</t>
  </si>
  <si>
    <t xml:space="preserve">Општа нега </t>
  </si>
  <si>
    <t>Специјална нега</t>
  </si>
  <si>
    <t>ДИЈАГНОСТИЧКИ МАТЕРИЈАЛ (УКУПНО)</t>
  </si>
  <si>
    <t>ТЕРАПИЈСКИ МАТЕРИЈАЛ (УКУПНО)</t>
  </si>
  <si>
    <t>ЛАБОРАТОРИЈСКИ  МАТЕРИЈАЛ-РЕАГЕНСИ (УКУПНО)</t>
  </si>
  <si>
    <t>РЕАГЕНСИ-ХОРМОНИ (УКУПНО)</t>
  </si>
  <si>
    <t>САНИТЕТСКИ И МЕДИЦИНСКИ МАТЕРИЈАЛ - ОПШТИ (УКУПНО)</t>
  </si>
  <si>
    <t>РЕАГЕНСИ - ТУМОР МАРКЕРИ (УКУПНО)</t>
  </si>
  <si>
    <t>ОСТАЛИ САНИТЕТСКИ И МЕДИЦИНСКИ ПОТРОШНИ МАТЕРИЈАЛ (УКУПНО)</t>
  </si>
  <si>
    <t>САНИТЕТСКИ И МЕДИЦИНСКИ ПОТРОШНИ МАТЕРИЈАЛ (ЗБИР)</t>
  </si>
  <si>
    <t>УСЛУГЕ СОЦИЈАЛНЕ МЕДИЦИНЕ (УКУПНО)</t>
  </si>
  <si>
    <t>УСЛУГЕ ЕПИДЕМИОЛОГИЈЕ (УКУПНО)</t>
  </si>
  <si>
    <t>УСЛУГЕ ИНФОРМАТИКЕ (УКУПНО)</t>
  </si>
  <si>
    <t>ОСТАЛЕ УСЛУГЕ  (УКУПНО)</t>
  </si>
  <si>
    <t>УКУПНО УСЛУГЕ</t>
  </si>
  <si>
    <t>Прол.</t>
  </si>
  <si>
    <t>Акут.</t>
  </si>
  <si>
    <t>Хрони.</t>
  </si>
</sst>
</file>

<file path=xl/styles.xml><?xml version="1.0" encoding="utf-8"?>
<styleSheet xmlns="http://schemas.openxmlformats.org/spreadsheetml/2006/main">
  <numFmts count="7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#,##0\ &quot;Дин.&quot;;\-#,##0\ &quot;Дин.&quot;"/>
    <numFmt numFmtId="199" formatCode="#,##0\ &quot;Дин.&quot;;[Red]\-#,##0\ &quot;Дин.&quot;"/>
    <numFmt numFmtId="200" formatCode="#,##0.00\ &quot;Дин.&quot;;\-#,##0.00\ &quot;Дин.&quot;"/>
    <numFmt numFmtId="201" formatCode="#,##0.00\ &quot;Дин.&quot;;[Red]\-#,##0.00\ &quot;Дин.&quot;"/>
    <numFmt numFmtId="202" formatCode="_-* #,##0\ &quot;Дин.&quot;_-;\-* #,##0\ &quot;Дин.&quot;_-;_-* &quot;-&quot;\ &quot;Дин.&quot;_-;_-@_-"/>
    <numFmt numFmtId="203" formatCode="_-* #,##0\ _Д_и_н_._-;\-* #,##0\ _Д_и_н_._-;_-* &quot;-&quot;\ _Д_и_н_._-;_-@_-"/>
    <numFmt numFmtId="204" formatCode="_-* #,##0.00\ &quot;Дин.&quot;_-;\-* #,##0.00\ &quot;Дин.&quot;_-;_-* &quot;-&quot;??\ &quot;Дин.&quot;_-;_-@_-"/>
    <numFmt numFmtId="205" formatCode="_-* #,##0.00\ _Д_и_н_._-;\-* #,##0.00\ _Д_и_н_._-;_-* &quot;-&quot;??\ _Д_и_н_._-;_-@_-"/>
    <numFmt numFmtId="206" formatCode="_-* #,##0\ &quot;$&quot;_-;\-* #,##0\ &quot;$&quot;_-;_-* &quot;-&quot;\ &quot;$&quot;_-;_-@_-"/>
    <numFmt numFmtId="207" formatCode="_-* #,##0\ _$_-;\-* #,##0\ _$_-;_-* &quot;-&quot;\ _$_-;_-@_-"/>
    <numFmt numFmtId="208" formatCode="_-* #,##0.00\ &quot;$&quot;_-;\-* #,##0.00\ &quot;$&quot;_-;_-* &quot;-&quot;??\ &quot;$&quot;_-;_-@_-"/>
    <numFmt numFmtId="209" formatCode="_-* #,##0.00\ _$_-;\-* #,##0.00\ _$_-;_-* &quot;-&quot;??\ _$_-;_-@_-"/>
    <numFmt numFmtId="210" formatCode="0.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[$-409]h:mm:ss\ AM/PM"/>
    <numFmt numFmtId="216" formatCode="[$-409]dddd\,\ dd\ mmmm\,\ yyyy"/>
    <numFmt numFmtId="217" formatCode="d\.m\.yyyy;@"/>
    <numFmt numFmtId="218" formatCode="_)@"/>
    <numFmt numFmtId="219" formatCode="0;0;;@"/>
    <numFmt numFmtId="220" formatCode="#,##0&quot; &quot;&quot; &quot;"/>
    <numFmt numFmtId="221" formatCode="_-* ###,0&quot;.&quot;00\ &quot;Din.&quot;_-;\-* ###,0&quot;.&quot;00\ &quot;Din.&quot;_-;_-* &quot;-&quot;??\ &quot;Din.&quot;_-;_-@_-"/>
    <numFmt numFmtId="222" formatCode="#,##0.0&quot; &quot;&quot; &quot;"/>
    <numFmt numFmtId="223" formatCode="#&quot; &quot;##0&quot; &quot;"/>
    <numFmt numFmtId="224" formatCode="#&quot; &quot;##0&quot; &quot;&quot; &quot;"/>
    <numFmt numFmtId="225" formatCode="#,##0.00&quot; &quot;_ "/>
    <numFmt numFmtId="226" formatCode="#,##0.00&quot; &quot;&quot; &quot;"/>
  </numFmts>
  <fonts count="87">
    <font>
      <sz val="10"/>
      <name val="HelveticaPlain"/>
      <family val="0"/>
    </font>
    <font>
      <b/>
      <sz val="10"/>
      <name val="HelveticaPlain"/>
      <family val="0"/>
    </font>
    <font>
      <i/>
      <sz val="10"/>
      <name val="HelveticaPlain"/>
      <family val="0"/>
    </font>
    <font>
      <b/>
      <i/>
      <sz val="10"/>
      <name val="HelveticaPlain"/>
      <family val="0"/>
    </font>
    <font>
      <u val="single"/>
      <sz val="10"/>
      <color indexed="12"/>
      <name val="HelveticaPlain"/>
      <family val="0"/>
    </font>
    <font>
      <u val="single"/>
      <sz val="10"/>
      <color indexed="36"/>
      <name val="HelveticaPlain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CHelvPlain"/>
      <family val="0"/>
    </font>
    <font>
      <sz val="10"/>
      <name val="Arial"/>
      <family val="2"/>
    </font>
    <font>
      <sz val="8"/>
      <name val="HelveticaPlain"/>
      <family val="0"/>
    </font>
    <font>
      <b/>
      <sz val="11"/>
      <name val="Times New Roman"/>
      <family val="1"/>
    </font>
    <font>
      <b/>
      <sz val="11"/>
      <color indexed="12"/>
      <name val="Arial"/>
      <family val="2"/>
    </font>
    <font>
      <b/>
      <u val="single"/>
      <sz val="10"/>
      <color indexed="12"/>
      <name val="HelveticaPlain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name val="CHelvPlain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8"/>
      <color indexed="8"/>
      <name val="Verdana"/>
      <family val="2"/>
    </font>
    <font>
      <b/>
      <sz val="12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ahoma"/>
      <family val="0"/>
    </font>
    <font>
      <u val="single"/>
      <sz val="10"/>
      <color indexed="10"/>
      <name val="Tahoma"/>
      <family val="2"/>
    </font>
    <font>
      <sz val="10"/>
      <name val="CHelv"/>
      <family val="2"/>
    </font>
    <font>
      <sz val="10"/>
      <name val="YUSouvenirR"/>
      <family val="0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Cambria"/>
      <family val="1"/>
    </font>
    <font>
      <b/>
      <sz val="10"/>
      <name val="CHelvPlain"/>
      <family val="0"/>
    </font>
    <font>
      <vertAlign val="superscript"/>
      <sz val="12"/>
      <name val="Times New Roman"/>
      <family val="1"/>
    </font>
    <font>
      <b/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2"/>
      <name val="CHelvPlain"/>
      <family val="0"/>
    </font>
    <font>
      <sz val="9"/>
      <name val="CHelvPlain"/>
      <family val="0"/>
    </font>
    <font>
      <i/>
      <sz val="10"/>
      <name val="Times New Roman"/>
      <family val="1"/>
    </font>
    <font>
      <sz val="9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9"/>
      <name val="CHelvPlain"/>
      <family val="0"/>
    </font>
    <font>
      <b/>
      <sz val="9"/>
      <name val="Times New Roman"/>
      <family val="1"/>
    </font>
    <font>
      <sz val="11"/>
      <name val="CHelv"/>
      <family val="2"/>
    </font>
    <font>
      <u val="single"/>
      <sz val="10"/>
      <color indexed="10"/>
      <name val="CHelvPlain"/>
      <family val="0"/>
    </font>
    <font>
      <b/>
      <sz val="11"/>
      <name val="CHelvPlain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8"/>
      <color indexed="63"/>
      <name val="Calibri"/>
      <family val="1"/>
    </font>
    <font>
      <sz val="8"/>
      <name val="Calibri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56"/>
      </top>
      <bottom style="double">
        <color indexed="56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5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6" borderId="0" applyNumberFormat="0" applyBorder="0" applyAlignment="0" applyProtection="0"/>
    <xf numFmtId="0" fontId="36" fillId="13" borderId="0" applyNumberFormat="0" applyBorder="0" applyAlignment="0" applyProtection="0"/>
    <xf numFmtId="0" fontId="72" fillId="10" borderId="0" applyNumberFormat="0" applyBorder="0" applyAlignment="0" applyProtection="0"/>
    <xf numFmtId="0" fontId="72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5" borderId="0" applyNumberFormat="0" applyBorder="0" applyAlignment="0" applyProtection="0"/>
    <xf numFmtId="0" fontId="72" fillId="10" borderId="0" applyNumberFormat="0" applyBorder="0" applyAlignment="0" applyProtection="0"/>
    <xf numFmtId="0" fontId="72" fillId="4" borderId="0" applyNumberFormat="0" applyBorder="0" applyAlignment="0" applyProtection="0"/>
    <xf numFmtId="0" fontId="72" fillId="15" borderId="0" applyNumberFormat="0" applyBorder="0" applyAlignment="0" applyProtection="0"/>
    <xf numFmtId="0" fontId="72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4" fillId="19" borderId="1" applyNumberFormat="0" applyAlignment="0" applyProtection="0"/>
    <xf numFmtId="0" fontId="73" fillId="20" borderId="2" applyNumberFormat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5" fillId="0" borderId="0">
      <alignment horizontal="left" vertical="center" indent="1"/>
      <protection/>
    </xf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21" fontId="36" fillId="0" borderId="0" applyFont="0" applyFill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10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9" fillId="11" borderId="1" applyNumberFormat="0" applyAlignment="0" applyProtection="0"/>
    <xf numFmtId="0" fontId="80" fillId="0" borderId="6" applyNumberFormat="0" applyFill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81" fillId="11" borderId="0" applyNumberFormat="0" applyBorder="0" applyAlignment="0" applyProtection="0"/>
    <xf numFmtId="0" fontId="12" fillId="0" borderId="0">
      <alignment/>
      <protection/>
    </xf>
    <xf numFmtId="0" fontId="31" fillId="0" borderId="0">
      <alignment/>
      <protection/>
    </xf>
    <xf numFmtId="0" fontId="36" fillId="0" borderId="0">
      <alignment/>
      <protection/>
    </xf>
    <xf numFmtId="0" fontId="12" fillId="0" borderId="0">
      <alignment/>
      <protection/>
    </xf>
    <xf numFmtId="0" fontId="3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6" borderId="8" applyNumberFormat="0" applyFont="0" applyAlignment="0" applyProtection="0"/>
    <xf numFmtId="0" fontId="12" fillId="24" borderId="8" applyNumberFormat="0" applyFont="0" applyAlignment="0" applyProtection="0"/>
    <xf numFmtId="0" fontId="12" fillId="24" borderId="8" applyNumberFormat="0" applyFont="0" applyAlignment="0" applyProtection="0"/>
    <xf numFmtId="0" fontId="82" fillId="19" borderId="9" applyNumberFormat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83" fillId="2" borderId="10">
      <alignment vertical="center"/>
      <protection/>
    </xf>
    <xf numFmtId="0" fontId="84" fillId="0" borderId="10">
      <alignment horizontal="left" vertical="center" wrapText="1"/>
      <protection locked="0"/>
    </xf>
    <xf numFmtId="0" fontId="85" fillId="0" borderId="0" applyNumberFormat="0" applyFill="0" applyBorder="0" applyAlignment="0" applyProtection="0"/>
    <xf numFmtId="0" fontId="86" fillId="0" borderId="11" applyNumberFormat="0" applyFill="0" applyAlignment="0" applyProtection="0"/>
    <xf numFmtId="0" fontId="80" fillId="0" borderId="0" applyNumberFormat="0" applyFill="0" applyBorder="0" applyAlignment="0" applyProtection="0"/>
  </cellStyleXfs>
  <cellXfs count="769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77" applyFont="1" applyProtection="1">
      <alignment/>
      <protection/>
    </xf>
    <xf numFmtId="0" fontId="8" fillId="0" borderId="0" xfId="77" applyFont="1" applyAlignment="1" applyProtection="1">
      <alignment/>
      <protection/>
    </xf>
    <xf numFmtId="3" fontId="10" fillId="0" borderId="0" xfId="77" applyNumberFormat="1" applyFont="1" applyProtection="1">
      <alignment/>
      <protection/>
    </xf>
    <xf numFmtId="0" fontId="10" fillId="0" borderId="0" xfId="77" applyFont="1" applyAlignment="1" applyProtection="1">
      <alignment horizontal="center" vertical="center" wrapText="1"/>
      <protection/>
    </xf>
    <xf numFmtId="0" fontId="7" fillId="0" borderId="0" xfId="77" applyFont="1" applyProtection="1">
      <alignment/>
      <protection/>
    </xf>
    <xf numFmtId="3" fontId="10" fillId="0" borderId="0" xfId="77" applyNumberFormat="1" applyFont="1" applyAlignment="1" applyProtection="1">
      <alignment horizontal="center" vertical="center" wrapText="1"/>
      <protection/>
    </xf>
    <xf numFmtId="0" fontId="10" fillId="0" borderId="0" xfId="77" applyFont="1" applyAlignment="1" applyProtection="1">
      <alignment horizontal="left" vertical="center" wrapText="1"/>
      <protection/>
    </xf>
    <xf numFmtId="0" fontId="10" fillId="0" borderId="0" xfId="77" applyFont="1" applyAlignment="1" applyProtection="1">
      <alignment horizontal="left" wrapText="1"/>
      <protection/>
    </xf>
    <xf numFmtId="0" fontId="10" fillId="0" borderId="0" xfId="77" applyFont="1" applyAlignment="1" applyProtection="1">
      <alignment wrapText="1"/>
      <protection/>
    </xf>
    <xf numFmtId="3" fontId="10" fillId="0" borderId="0" xfId="77" applyNumberFormat="1" applyFont="1" applyAlignment="1" applyProtection="1">
      <alignment wrapText="1"/>
      <protection/>
    </xf>
    <xf numFmtId="0" fontId="10" fillId="0" borderId="0" xfId="77" applyFont="1" applyAlignment="1" applyProtection="1">
      <alignment horizontal="left"/>
      <protection/>
    </xf>
    <xf numFmtId="0" fontId="7" fillId="0" borderId="0" xfId="77" applyFont="1" applyAlignment="1" applyProtection="1">
      <alignment horizontal="center" wrapText="1"/>
      <protection/>
    </xf>
    <xf numFmtId="0" fontId="7" fillId="0" borderId="0" xfId="77" applyFont="1" applyAlignment="1" applyProtection="1">
      <alignment wrapText="1"/>
      <protection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77" applyFont="1" applyFill="1" applyProtection="1">
      <alignment/>
      <protection/>
    </xf>
    <xf numFmtId="0" fontId="4" fillId="19" borderId="0" xfId="71" applyFill="1" applyAlignment="1" applyProtection="1">
      <alignment/>
      <protection/>
    </xf>
    <xf numFmtId="0" fontId="7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77" applyFont="1" applyFill="1" applyProtection="1">
      <alignment/>
      <protection/>
    </xf>
    <xf numFmtId="0" fontId="16" fillId="19" borderId="0" xfId="7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12" xfId="0" applyFont="1" applyFill="1" applyBorder="1" applyAlignment="1">
      <alignment/>
    </xf>
    <xf numFmtId="3" fontId="8" fillId="0" borderId="0" xfId="77" applyNumberFormat="1" applyFont="1" applyProtection="1">
      <alignment/>
      <protection/>
    </xf>
    <xf numFmtId="0" fontId="8" fillId="0" borderId="0" xfId="77" applyFont="1" applyProtection="1">
      <alignment/>
      <protection/>
    </xf>
    <xf numFmtId="3" fontId="8" fillId="0" borderId="0" xfId="77" applyNumberFormat="1" applyFont="1" applyAlignment="1" applyProtection="1">
      <alignment horizontal="center" vertical="center" wrapText="1"/>
      <protection/>
    </xf>
    <xf numFmtId="3" fontId="8" fillId="0" borderId="0" xfId="77" applyNumberFormat="1" applyFont="1" applyAlignment="1" applyProtection="1">
      <alignment wrapText="1"/>
      <protection/>
    </xf>
    <xf numFmtId="0" fontId="7" fillId="0" borderId="0" xfId="77" applyFont="1" applyAlignment="1" applyProtection="1">
      <alignment horizontal="right"/>
      <protection/>
    </xf>
    <xf numFmtId="0" fontId="7" fillId="0" borderId="0" xfId="77" applyFont="1" applyAlignment="1" applyProtection="1">
      <alignment horizontal="center" vertical="center" wrapText="1"/>
      <protection/>
    </xf>
    <xf numFmtId="0" fontId="14" fillId="0" borderId="0" xfId="77" applyFont="1" applyProtection="1">
      <alignment/>
      <protection/>
    </xf>
    <xf numFmtId="0" fontId="10" fillId="0" borderId="0" xfId="77" applyFont="1" applyAlignment="1" applyProtection="1">
      <alignment/>
      <protection/>
    </xf>
    <xf numFmtId="0" fontId="7" fillId="0" borderId="0" xfId="83" applyFont="1" applyProtection="1">
      <alignment/>
      <protection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86" fillId="0" borderId="11" xfId="96" applyAlignment="1">
      <alignment/>
    </xf>
    <xf numFmtId="0" fontId="86" fillId="0" borderId="11" xfId="96" applyAlignment="1">
      <alignment vertical="center" wrapText="1"/>
    </xf>
    <xf numFmtId="0" fontId="10" fillId="0" borderId="0" xfId="77" applyFont="1" applyFill="1" applyAlignment="1" applyProtection="1">
      <alignment horizontal="center" vertical="center"/>
      <protection/>
    </xf>
    <xf numFmtId="0" fontId="17" fillId="0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77" applyFont="1" applyAlignment="1" applyProtection="1">
      <alignment horizontal="center"/>
      <protection/>
    </xf>
    <xf numFmtId="0" fontId="10" fillId="0" borderId="0" xfId="0" applyFont="1" applyBorder="1" applyAlignment="1">
      <alignment horizontal="right"/>
    </xf>
    <xf numFmtId="49" fontId="12" fillId="0" borderId="0" xfId="77" applyNumberFormat="1" applyFont="1" applyFill="1" applyProtection="1">
      <alignment/>
      <protection/>
    </xf>
    <xf numFmtId="49" fontId="12" fillId="0" borderId="0" xfId="77" applyNumberFormat="1" applyFont="1" applyFill="1" applyAlignment="1" applyProtection="1">
      <alignment/>
      <protection/>
    </xf>
    <xf numFmtId="0" fontId="12" fillId="0" borderId="0" xfId="77" applyFont="1" applyAlignment="1" applyProtection="1">
      <alignment horizontal="left"/>
      <protection/>
    </xf>
    <xf numFmtId="0" fontId="23" fillId="0" borderId="12" xfId="0" applyFont="1" applyFill="1" applyBorder="1" applyAlignment="1" applyProtection="1">
      <alignment horizontal="left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3" fontId="23" fillId="0" borderId="12" xfId="0" applyNumberFormat="1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/>
      <protection locked="0"/>
    </xf>
    <xf numFmtId="0" fontId="23" fillId="0" borderId="12" xfId="0" applyFont="1" applyFill="1" applyBorder="1" applyAlignment="1" applyProtection="1">
      <alignment/>
      <protection locked="0"/>
    </xf>
    <xf numFmtId="3" fontId="23" fillId="7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77" applyFont="1" applyBorder="1" applyAlignment="1" applyProtection="1">
      <alignment wrapText="1"/>
      <protection/>
    </xf>
    <xf numFmtId="0" fontId="7" fillId="0" borderId="0" xfId="77" applyFont="1" applyBorder="1" applyAlignment="1" applyProtection="1">
      <alignment horizontal="center" wrapText="1"/>
      <protection/>
    </xf>
    <xf numFmtId="0" fontId="23" fillId="7" borderId="12" xfId="0" applyFont="1" applyFill="1" applyBorder="1" applyAlignment="1" applyProtection="1">
      <alignment horizontal="center" vertical="center" wrapText="1"/>
      <protection/>
    </xf>
    <xf numFmtId="0" fontId="23" fillId="19" borderId="12" xfId="77" applyFont="1" applyFill="1" applyBorder="1" applyAlignment="1" applyProtection="1">
      <alignment horizontal="center" vertical="center" textRotation="90" wrapText="1"/>
      <protection/>
    </xf>
    <xf numFmtId="0" fontId="23" fillId="0" borderId="12" xfId="0" applyFont="1" applyBorder="1" applyAlignment="1" applyProtection="1">
      <alignment horizontal="center" wrapText="1"/>
      <protection locked="0"/>
    </xf>
    <xf numFmtId="0" fontId="25" fillId="0" borderId="0" xfId="77" applyFont="1" applyFill="1" applyBorder="1" applyAlignment="1" applyProtection="1">
      <alignment horizontal="left" wrapText="1"/>
      <protection/>
    </xf>
    <xf numFmtId="0" fontId="25" fillId="0" borderId="0" xfId="77" applyFont="1" applyFill="1" applyBorder="1" applyAlignment="1" applyProtection="1">
      <alignment horizontal="left"/>
      <protection/>
    </xf>
    <xf numFmtId="0" fontId="23" fillId="0" borderId="12" xfId="77" applyFont="1" applyBorder="1" applyAlignment="1" applyProtection="1">
      <alignment horizontal="center" vertical="center" wrapText="1"/>
      <protection locked="0"/>
    </xf>
    <xf numFmtId="3" fontId="23" fillId="8" borderId="12" xfId="0" applyNumberFormat="1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12" xfId="77" applyFont="1" applyBorder="1" applyAlignment="1" applyProtection="1">
      <alignment horizontal="center" vertical="center"/>
      <protection locked="0"/>
    </xf>
    <xf numFmtId="0" fontId="23" fillId="0" borderId="0" xfId="77" applyFont="1" applyProtection="1">
      <alignment/>
      <protection/>
    </xf>
    <xf numFmtId="0" fontId="23" fillId="8" borderId="12" xfId="0" applyFont="1" applyFill="1" applyBorder="1" applyAlignment="1" applyProtection="1">
      <alignment horizontal="center" vertical="center" wrapText="1"/>
      <protection/>
    </xf>
    <xf numFmtId="3" fontId="23" fillId="8" borderId="12" xfId="0" applyNumberFormat="1" applyFont="1" applyFill="1" applyBorder="1" applyAlignment="1" applyProtection="1">
      <alignment horizontal="center" vertical="center" wrapText="1"/>
      <protection/>
    </xf>
    <xf numFmtId="3" fontId="23" fillId="0" borderId="12" xfId="77" applyNumberFormat="1" applyFont="1" applyFill="1" applyBorder="1" applyAlignment="1" applyProtection="1">
      <alignment horizontal="center" vertical="center" wrapText="1"/>
      <protection/>
    </xf>
    <xf numFmtId="0" fontId="23" fillId="0" borderId="0" xfId="77" applyFont="1" applyBorder="1" applyAlignment="1" applyProtection="1">
      <alignment vertical="center" wrapText="1"/>
      <protection/>
    </xf>
    <xf numFmtId="0" fontId="23" fillId="0" borderId="0" xfId="77" applyFont="1" applyBorder="1" applyAlignment="1" applyProtection="1">
      <alignment vertical="center"/>
      <protection/>
    </xf>
    <xf numFmtId="0" fontId="23" fillId="0" borderId="12" xfId="0" applyFont="1" applyBorder="1" applyAlignment="1" applyProtection="1">
      <alignment horizontal="center"/>
      <protection locked="0"/>
    </xf>
    <xf numFmtId="0" fontId="12" fillId="0" borderId="0" xfId="77" applyFont="1" applyProtection="1">
      <alignment/>
      <protection/>
    </xf>
    <xf numFmtId="0" fontId="12" fillId="0" borderId="0" xfId="85" applyFont="1" applyAlignment="1" applyProtection="1">
      <alignment horizontal="right"/>
      <protection/>
    </xf>
    <xf numFmtId="0" fontId="23" fillId="0" borderId="12" xfId="77" applyFont="1" applyBorder="1" applyAlignment="1" applyProtection="1">
      <alignment vertical="center" wrapText="1"/>
      <protection/>
    </xf>
    <xf numFmtId="0" fontId="23" fillId="0" borderId="12" xfId="84" applyFont="1" applyFill="1" applyBorder="1" applyAlignment="1" applyProtection="1">
      <alignment horizontal="right"/>
      <protection locked="0"/>
    </xf>
    <xf numFmtId="0" fontId="23" fillId="0" borderId="12" xfId="84" applyFont="1" applyBorder="1" applyProtection="1">
      <alignment/>
      <protection locked="0"/>
    </xf>
    <xf numFmtId="0" fontId="23" fillId="0" borderId="12" xfId="84" applyFont="1" applyBorder="1" applyAlignment="1" applyProtection="1">
      <alignment wrapText="1"/>
      <protection locked="0"/>
    </xf>
    <xf numFmtId="0" fontId="26" fillId="7" borderId="12" xfId="84" applyFont="1" applyFill="1" applyBorder="1" applyAlignment="1" applyProtection="1">
      <alignment horizontal="right"/>
      <protection/>
    </xf>
    <xf numFmtId="3" fontId="86" fillId="0" borderId="11" xfId="96" applyNumberFormat="1" applyAlignment="1">
      <alignment/>
    </xf>
    <xf numFmtId="0" fontId="12" fillId="0" borderId="0" xfId="77" applyNumberFormat="1" applyFont="1" applyFill="1" applyProtection="1">
      <alignment/>
      <protection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25" fillId="0" borderId="13" xfId="0" applyFont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12" fillId="0" borderId="12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left" vertical="center"/>
    </xf>
    <xf numFmtId="0" fontId="12" fillId="0" borderId="15" xfId="0" applyFont="1" applyFill="1" applyBorder="1" applyAlignment="1" quotePrefix="1">
      <alignment horizontal="left" vertical="center" wrapText="1"/>
    </xf>
    <xf numFmtId="0" fontId="12" fillId="0" borderId="15" xfId="0" applyFont="1" applyFill="1" applyBorder="1" applyAlignment="1" quotePrefix="1">
      <alignment horizontal="center" vertical="center"/>
    </xf>
    <xf numFmtId="0" fontId="12" fillId="0" borderId="12" xfId="0" applyFont="1" applyFill="1" applyBorder="1" applyAlignment="1" quotePrefix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 wrapText="1"/>
    </xf>
    <xf numFmtId="0" fontId="12" fillId="0" borderId="12" xfId="0" applyFont="1" applyFill="1" applyBorder="1" applyAlignment="1" quotePrefix="1">
      <alignment horizontal="left" vertical="center" wrapText="1"/>
    </xf>
    <xf numFmtId="0" fontId="25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5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4" fontId="37" fillId="0" borderId="12" xfId="0" applyNumberFormat="1" applyFont="1" applyBorder="1" applyAlignment="1">
      <alignment horizontal="center" vertical="center" wrapText="1"/>
    </xf>
    <xf numFmtId="0" fontId="25" fillId="0" borderId="0" xfId="77" applyFont="1" applyFill="1" applyBorder="1" applyAlignment="1" applyProtection="1">
      <alignment wrapText="1"/>
      <protection/>
    </xf>
    <xf numFmtId="0" fontId="29" fillId="0" borderId="12" xfId="0" applyFont="1" applyFill="1" applyBorder="1" applyAlignment="1">
      <alignment horizontal="centerContinuous" vertical="center"/>
    </xf>
    <xf numFmtId="0" fontId="27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2" fillId="0" borderId="1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  <protection/>
    </xf>
    <xf numFmtId="0" fontId="12" fillId="0" borderId="17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12" xfId="0" applyFont="1" applyBorder="1" applyAlignment="1">
      <alignment wrapText="1"/>
    </xf>
    <xf numFmtId="0" fontId="12" fillId="0" borderId="15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2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33" fillId="0" borderId="12" xfId="0" applyFont="1" applyFill="1" applyBorder="1" applyAlignment="1">
      <alignment horizontal="center" vertical="center" wrapText="1"/>
    </xf>
    <xf numFmtId="0" fontId="36" fillId="0" borderId="0" xfId="79" applyFont="1">
      <alignment/>
      <protection/>
    </xf>
    <xf numFmtId="0" fontId="12" fillId="0" borderId="23" xfId="0" applyFont="1" applyBorder="1" applyAlignment="1">
      <alignment vertical="center"/>
    </xf>
    <xf numFmtId="0" fontId="12" fillId="0" borderId="12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0" fontId="21" fillId="0" borderId="0" xfId="0" applyFont="1" applyFill="1" applyAlignment="1">
      <alignment vertical="center" wrapText="1"/>
    </xf>
    <xf numFmtId="0" fontId="31" fillId="0" borderId="12" xfId="79" applyFont="1" applyBorder="1">
      <alignment/>
      <protection/>
    </xf>
    <xf numFmtId="49" fontId="31" fillId="0" borderId="12" xfId="79" applyNumberFormat="1" applyFont="1" applyBorder="1" applyAlignment="1">
      <alignment/>
      <protection/>
    </xf>
    <xf numFmtId="0" fontId="12" fillId="0" borderId="12" xfId="0" applyFont="1" applyFill="1" applyBorder="1" applyAlignment="1">
      <alignment/>
    </xf>
    <xf numFmtId="0" fontId="12" fillId="19" borderId="12" xfId="0" applyFont="1" applyFill="1" applyBorder="1" applyAlignment="1">
      <alignment/>
    </xf>
    <xf numFmtId="49" fontId="27" fillId="0" borderId="0" xfId="77" applyNumberFormat="1" applyFont="1" applyFill="1" applyAlignment="1" applyProtection="1">
      <alignment/>
      <protection/>
    </xf>
    <xf numFmtId="218" fontId="38" fillId="2" borderId="24" xfId="93" applyNumberFormat="1" applyFont="1" applyFill="1" applyBorder="1" applyProtection="1">
      <alignment vertical="center"/>
      <protection/>
    </xf>
    <xf numFmtId="218" fontId="38" fillId="2" borderId="24" xfId="93" applyNumberFormat="1" applyFont="1" applyFill="1" applyBorder="1" applyAlignment="1" applyProtection="1">
      <alignment horizontal="right" vertical="center"/>
      <protection/>
    </xf>
    <xf numFmtId="219" fontId="39" fillId="0" borderId="25" xfId="94" applyNumberFormat="1" applyFont="1" applyBorder="1" applyAlignment="1" applyProtection="1">
      <alignment horizontal="left" vertical="center" indent="1"/>
      <protection/>
    </xf>
    <xf numFmtId="219" fontId="40" fillId="0" borderId="25" xfId="94" applyNumberFormat="1" applyFont="1" applyBorder="1" applyAlignment="1" applyProtection="1">
      <alignment horizontal="left" vertical="center"/>
      <protection/>
    </xf>
    <xf numFmtId="219" fontId="39" fillId="0" borderId="26" xfId="94" applyNumberFormat="1" applyFont="1" applyBorder="1" applyAlignment="1" applyProtection="1">
      <alignment horizontal="right" vertical="center"/>
      <protection/>
    </xf>
    <xf numFmtId="219" fontId="39" fillId="0" borderId="27" xfId="94" applyNumberFormat="1" applyFont="1" applyBorder="1" applyAlignment="1" applyProtection="1">
      <alignment horizontal="right" vertical="center"/>
      <protection/>
    </xf>
    <xf numFmtId="219" fontId="39" fillId="0" borderId="26" xfId="94" applyNumberFormat="1" applyFont="1" applyBorder="1" applyAlignment="1" applyProtection="1">
      <alignment horizontal="left" vertical="center" indent="1"/>
      <protection/>
    </xf>
    <xf numFmtId="219" fontId="40" fillId="0" borderId="26" xfId="94" applyNumberFormat="1" applyFont="1" applyBorder="1" applyAlignment="1" applyProtection="1">
      <alignment horizontal="left" vertical="center"/>
      <protection/>
    </xf>
    <xf numFmtId="219" fontId="39" fillId="0" borderId="27" xfId="94" applyNumberFormat="1" applyFont="1" applyBorder="1" applyAlignment="1" applyProtection="1">
      <alignment horizontal="left" vertical="center" indent="1"/>
      <protection/>
    </xf>
    <xf numFmtId="219" fontId="40" fillId="0" borderId="27" xfId="94" applyNumberFormat="1" applyFont="1" applyBorder="1" applyAlignment="1" applyProtection="1">
      <alignment horizontal="left" vertical="center"/>
      <protection/>
    </xf>
    <xf numFmtId="218" fontId="38" fillId="2" borderId="25" xfId="93" applyNumberFormat="1" applyFont="1" applyFill="1" applyBorder="1" applyProtection="1">
      <alignment vertical="center"/>
      <protection/>
    </xf>
    <xf numFmtId="218" fontId="38" fillId="2" borderId="27" xfId="93" applyNumberFormat="1" applyFont="1" applyFill="1" applyBorder="1" applyAlignment="1" applyProtection="1">
      <alignment horizontal="right" vertical="center"/>
      <protection/>
    </xf>
    <xf numFmtId="0" fontId="23" fillId="19" borderId="12" xfId="77" applyFont="1" applyFill="1" applyBorder="1" applyAlignment="1" applyProtection="1">
      <alignment horizontal="center" vertical="center" wrapText="1"/>
      <protection locked="0"/>
    </xf>
    <xf numFmtId="0" fontId="23" fillId="19" borderId="12" xfId="0" applyFont="1" applyFill="1" applyBorder="1" applyAlignment="1" applyProtection="1">
      <alignment horizontal="left" vertical="center" wrapText="1"/>
      <protection/>
    </xf>
    <xf numFmtId="0" fontId="23" fillId="19" borderId="12" xfId="0" applyFont="1" applyFill="1" applyBorder="1" applyAlignment="1" applyProtection="1">
      <alignment horizontal="left" wrapText="1"/>
      <protection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Continuous" vertical="center"/>
    </xf>
    <xf numFmtId="0" fontId="28" fillId="0" borderId="12" xfId="0" applyFont="1" applyBorder="1" applyAlignment="1">
      <alignment horizontal="centerContinuous" vertical="center"/>
    </xf>
    <xf numFmtId="210" fontId="25" fillId="19" borderId="12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Continuous" vertical="center" wrapText="1"/>
    </xf>
    <xf numFmtId="0" fontId="25" fillId="0" borderId="19" xfId="0" applyFont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wrapText="1"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horizontal="left" wrapText="1"/>
    </xf>
    <xf numFmtId="0" fontId="12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31" fillId="0" borderId="12" xfId="0" applyFont="1" applyFill="1" applyBorder="1" applyAlignment="1">
      <alignment/>
    </xf>
    <xf numFmtId="0" fontId="34" fillId="0" borderId="12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41" fillId="0" borderId="12" xfId="0" applyFont="1" applyBorder="1" applyAlignment="1">
      <alignment/>
    </xf>
    <xf numFmtId="0" fontId="17" fillId="0" borderId="12" xfId="0" applyFont="1" applyFill="1" applyBorder="1" applyAlignment="1">
      <alignment horizontal="center"/>
    </xf>
    <xf numFmtId="0" fontId="25" fillId="19" borderId="12" xfId="0" applyFont="1" applyFill="1" applyBorder="1" applyAlignment="1" applyProtection="1">
      <alignment horizontal="center" vertical="center" textRotation="90" wrapText="1"/>
      <protection/>
    </xf>
    <xf numFmtId="0" fontId="25" fillId="2" borderId="12" xfId="0" applyFont="1" applyFill="1" applyBorder="1" applyAlignment="1" applyProtection="1">
      <alignment horizontal="center" vertical="center" textRotation="90" wrapText="1"/>
      <protection/>
    </xf>
    <xf numFmtId="3" fontId="25" fillId="19" borderId="12" xfId="0" applyNumberFormat="1" applyFont="1" applyFill="1" applyBorder="1" applyAlignment="1" applyProtection="1">
      <alignment horizontal="center" vertical="center" textRotation="90" wrapText="1"/>
      <protection/>
    </xf>
    <xf numFmtId="3" fontId="25" fillId="19" borderId="12" xfId="77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2" xfId="77" applyFont="1" applyBorder="1" applyProtection="1">
      <alignment/>
      <protection locked="0"/>
    </xf>
    <xf numFmtId="0" fontId="23" fillId="8" borderId="12" xfId="84" applyFont="1" applyFill="1" applyBorder="1" applyAlignment="1" applyProtection="1">
      <alignment horizontal="right"/>
      <protection/>
    </xf>
    <xf numFmtId="0" fontId="23" fillId="0" borderId="12" xfId="83" applyFont="1" applyBorder="1" applyProtection="1">
      <alignment/>
      <protection locked="0"/>
    </xf>
    <xf numFmtId="0" fontId="26" fillId="7" borderId="12" xfId="83" applyFont="1" applyFill="1" applyBorder="1" applyAlignment="1" applyProtection="1">
      <alignment horizontal="right" vertical="center"/>
      <protection/>
    </xf>
    <xf numFmtId="0" fontId="26" fillId="8" borderId="12" xfId="84" applyFont="1" applyFill="1" applyBorder="1" applyAlignment="1" applyProtection="1">
      <alignment horizontal="right"/>
      <protection/>
    </xf>
    <xf numFmtId="0" fontId="25" fillId="19" borderId="12" xfId="84" applyFont="1" applyFill="1" applyBorder="1" applyAlignment="1" applyProtection="1">
      <alignment horizontal="center" vertical="center" wrapText="1"/>
      <protection/>
    </xf>
    <xf numFmtId="0" fontId="23" fillId="7" borderId="12" xfId="0" applyFont="1" applyFill="1" applyBorder="1" applyAlignment="1" applyProtection="1">
      <alignment horizontal="center" vertical="center"/>
      <protection/>
    </xf>
    <xf numFmtId="0" fontId="23" fillId="7" borderId="12" xfId="77" applyFont="1" applyFill="1" applyBorder="1" applyAlignment="1" applyProtection="1">
      <alignment horizontal="center" vertical="center" wrapText="1"/>
      <protection/>
    </xf>
    <xf numFmtId="3" fontId="23" fillId="8" borderId="12" xfId="0" applyNumberFormat="1" applyFont="1" applyFill="1" applyBorder="1" applyAlignment="1" applyProtection="1">
      <alignment/>
      <protection/>
    </xf>
    <xf numFmtId="0" fontId="23" fillId="8" borderId="12" xfId="0" applyFont="1" applyFill="1" applyBorder="1" applyAlignment="1" applyProtection="1">
      <alignment/>
      <protection/>
    </xf>
    <xf numFmtId="0" fontId="23" fillId="7" borderId="12" xfId="0" applyFont="1" applyFill="1" applyBorder="1" applyAlignment="1" applyProtection="1">
      <alignment horizontal="right" vertical="center" wrapText="1"/>
      <protection/>
    </xf>
    <xf numFmtId="3" fontId="23" fillId="7" borderId="12" xfId="0" applyNumberFormat="1" applyFont="1" applyFill="1" applyBorder="1" applyAlignment="1" applyProtection="1">
      <alignment/>
      <protection/>
    </xf>
    <xf numFmtId="0" fontId="23" fillId="7" borderId="12" xfId="0" applyFont="1" applyFill="1" applyBorder="1" applyAlignment="1" applyProtection="1">
      <alignment/>
      <protection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 applyProtection="1">
      <alignment horizontal="center" vertical="center" textRotation="90" wrapText="1"/>
      <protection/>
    </xf>
    <xf numFmtId="3" fontId="25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14" xfId="0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vertical="center" wrapText="1"/>
    </xf>
    <xf numFmtId="49" fontId="12" fillId="0" borderId="12" xfId="0" applyNumberFormat="1" applyFont="1" applyFill="1" applyBorder="1" applyAlignment="1">
      <alignment horizontal="left" vertical="center"/>
    </xf>
    <xf numFmtId="0" fontId="12" fillId="0" borderId="17" xfId="0" applyFont="1" applyBorder="1" applyAlignment="1">
      <alignment vertical="center"/>
    </xf>
    <xf numFmtId="0" fontId="12" fillId="0" borderId="30" xfId="0" applyFont="1" applyFill="1" applyBorder="1" applyAlignment="1">
      <alignment vertical="center" wrapText="1"/>
    </xf>
    <xf numFmtId="0" fontId="24" fillId="0" borderId="12" xfId="0" applyFont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0" fontId="25" fillId="25" borderId="12" xfId="0" applyFont="1" applyFill="1" applyBorder="1" applyAlignment="1">
      <alignment/>
    </xf>
    <xf numFmtId="0" fontId="12" fillId="25" borderId="17" xfId="0" applyFont="1" applyFill="1" applyBorder="1" applyAlignment="1">
      <alignment vertical="center"/>
    </xf>
    <xf numFmtId="0" fontId="25" fillId="25" borderId="17" xfId="0" applyFont="1" applyFill="1" applyBorder="1" applyAlignment="1">
      <alignment/>
    </xf>
    <xf numFmtId="0" fontId="12" fillId="25" borderId="15" xfId="0" applyFont="1" applyFill="1" applyBorder="1" applyAlignment="1">
      <alignment vertical="center"/>
    </xf>
    <xf numFmtId="0" fontId="25" fillId="0" borderId="31" xfId="0" applyFont="1" applyBorder="1" applyAlignment="1">
      <alignment horizontal="center" vertical="center" wrapText="1"/>
    </xf>
    <xf numFmtId="0" fontId="12" fillId="0" borderId="31" xfId="0" applyFont="1" applyBorder="1" applyAlignment="1">
      <alignment/>
    </xf>
    <xf numFmtId="0" fontId="0" fillId="0" borderId="12" xfId="0" applyBorder="1" applyAlignment="1">
      <alignment/>
    </xf>
    <xf numFmtId="0" fontId="25" fillId="19" borderId="12" xfId="0" applyFont="1" applyFill="1" applyBorder="1" applyAlignment="1">
      <alignment/>
    </xf>
    <xf numFmtId="0" fontId="25" fillId="0" borderId="12" xfId="0" applyFont="1" applyBorder="1" applyAlignment="1">
      <alignment vertical="center"/>
    </xf>
    <xf numFmtId="219" fontId="39" fillId="0" borderId="0" xfId="94" applyNumberFormat="1" applyFont="1" applyBorder="1" applyAlignment="1" applyProtection="1">
      <alignment horizontal="left" vertical="center" indent="1"/>
      <protection/>
    </xf>
    <xf numFmtId="219" fontId="40" fillId="0" borderId="0" xfId="94" applyNumberFormat="1" applyFont="1" applyBorder="1" applyAlignment="1" applyProtection="1">
      <alignment horizontal="left" vertical="center"/>
      <protection/>
    </xf>
    <xf numFmtId="0" fontId="86" fillId="0" borderId="32" xfId="96" applyBorder="1" applyAlignment="1">
      <alignment/>
    </xf>
    <xf numFmtId="0" fontId="23" fillId="0" borderId="12" xfId="0" applyFont="1" applyFill="1" applyBorder="1" applyAlignment="1">
      <alignment horizontal="centerContinuous" vertical="center"/>
    </xf>
    <xf numFmtId="0" fontId="12" fillId="19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wrapText="1"/>
    </xf>
    <xf numFmtId="0" fontId="12" fillId="0" borderId="15" xfId="0" applyFont="1" applyFill="1" applyBorder="1" applyAlignment="1">
      <alignment/>
    </xf>
    <xf numFmtId="0" fontId="12" fillId="0" borderId="17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21" xfId="0" applyFont="1" applyFill="1" applyBorder="1" applyAlignment="1">
      <alignment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49" fontId="12" fillId="0" borderId="36" xfId="0" applyNumberFormat="1" applyFont="1" applyBorder="1" applyAlignment="1">
      <alignment/>
    </xf>
    <xf numFmtId="49" fontId="12" fillId="0" borderId="37" xfId="0" applyNumberFormat="1" applyFont="1" applyBorder="1" applyAlignment="1">
      <alignment/>
    </xf>
    <xf numFmtId="49" fontId="12" fillId="0" borderId="30" xfId="0" applyNumberFormat="1" applyFont="1" applyBorder="1" applyAlignment="1">
      <alignment/>
    </xf>
    <xf numFmtId="0" fontId="12" fillId="0" borderId="38" xfId="0" applyFont="1" applyBorder="1" applyAlignment="1">
      <alignment/>
    </xf>
    <xf numFmtId="49" fontId="12" fillId="0" borderId="39" xfId="0" applyNumberFormat="1" applyFont="1" applyBorder="1" applyAlignment="1">
      <alignment horizontal="center"/>
    </xf>
    <xf numFmtId="0" fontId="24" fillId="0" borderId="12" xfId="0" applyFont="1" applyBorder="1" applyAlignment="1">
      <alignment horizontal="left" vertical="center" wrapText="1"/>
    </xf>
    <xf numFmtId="49" fontId="12" fillId="19" borderId="39" xfId="0" applyNumberFormat="1" applyFont="1" applyFill="1" applyBorder="1" applyAlignment="1">
      <alignment horizontal="center"/>
    </xf>
    <xf numFmtId="49" fontId="12" fillId="0" borderId="40" xfId="0" applyNumberFormat="1" applyFont="1" applyBorder="1" applyAlignment="1">
      <alignment/>
    </xf>
    <xf numFmtId="49" fontId="12" fillId="0" borderId="18" xfId="0" applyNumberFormat="1" applyFont="1" applyBorder="1" applyAlignment="1">
      <alignment/>
    </xf>
    <xf numFmtId="49" fontId="12" fillId="0" borderId="15" xfId="0" applyNumberFormat="1" applyFont="1" applyBorder="1" applyAlignment="1">
      <alignment/>
    </xf>
    <xf numFmtId="0" fontId="12" fillId="0" borderId="39" xfId="0" applyFont="1" applyBorder="1" applyAlignment="1">
      <alignment horizontal="center"/>
    </xf>
    <xf numFmtId="0" fontId="12" fillId="0" borderId="41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45" xfId="0" applyFont="1" applyBorder="1" applyAlignment="1">
      <alignment/>
    </xf>
    <xf numFmtId="0" fontId="24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35" fillId="2" borderId="12" xfId="0" applyFont="1" applyFill="1" applyBorder="1" applyAlignment="1">
      <alignment vertical="center"/>
    </xf>
    <xf numFmtId="0" fontId="12" fillId="2" borderId="12" xfId="0" applyFont="1" applyFill="1" applyBorder="1" applyAlignment="1" quotePrefix="1">
      <alignment horizontal="left" vertical="center" wrapText="1"/>
    </xf>
    <xf numFmtId="0" fontId="12" fillId="2" borderId="12" xfId="0" applyFont="1" applyFill="1" applyBorder="1" applyAlignment="1" quotePrefix="1">
      <alignment horizontal="center" vertical="center"/>
    </xf>
    <xf numFmtId="0" fontId="22" fillId="2" borderId="12" xfId="0" applyFont="1" applyFill="1" applyBorder="1" applyAlignment="1">
      <alignment/>
    </xf>
    <xf numFmtId="49" fontId="12" fillId="0" borderId="12" xfId="0" applyNumberFormat="1" applyFont="1" applyFill="1" applyBorder="1" applyAlignment="1">
      <alignment/>
    </xf>
    <xf numFmtId="0" fontId="12" fillId="0" borderId="12" xfId="0" applyFont="1" applyFill="1" applyBorder="1" applyAlignment="1">
      <alignment wrapText="1"/>
    </xf>
    <xf numFmtId="0" fontId="12" fillId="2" borderId="12" xfId="0" applyFont="1" applyFill="1" applyBorder="1" applyAlignment="1">
      <alignment wrapText="1"/>
    </xf>
    <xf numFmtId="49" fontId="42" fillId="2" borderId="12" xfId="0" applyNumberFormat="1" applyFont="1" applyFill="1" applyBorder="1" applyAlignment="1">
      <alignment/>
    </xf>
    <xf numFmtId="0" fontId="12" fillId="0" borderId="12" xfId="0" applyFont="1" applyFill="1" applyBorder="1" applyAlignment="1">
      <alignment vertical="center" wrapText="1"/>
    </xf>
    <xf numFmtId="0" fontId="22" fillId="2" borderId="12" xfId="0" applyFont="1" applyFill="1" applyBorder="1" applyAlignment="1">
      <alignment wrapText="1"/>
    </xf>
    <xf numFmtId="49" fontId="27" fillId="2" borderId="12" xfId="0" applyNumberFormat="1" applyFont="1" applyFill="1" applyBorder="1" applyAlignment="1">
      <alignment/>
    </xf>
    <xf numFmtId="0" fontId="12" fillId="2" borderId="12" xfId="0" applyFont="1" applyFill="1" applyBorder="1" applyAlignment="1">
      <alignment/>
    </xf>
    <xf numFmtId="0" fontId="27" fillId="2" borderId="12" xfId="0" applyFont="1" applyFill="1" applyBorder="1" applyAlignment="1">
      <alignment wrapText="1"/>
    </xf>
    <xf numFmtId="0" fontId="27" fillId="2" borderId="12" xfId="0" applyFont="1" applyFill="1" applyBorder="1" applyAlignment="1">
      <alignment/>
    </xf>
    <xf numFmtId="0" fontId="0" fillId="0" borderId="12" xfId="0" applyBorder="1" applyAlignment="1">
      <alignment wrapText="1"/>
    </xf>
    <xf numFmtId="0" fontId="9" fillId="0" borderId="12" xfId="0" applyFont="1" applyBorder="1" applyAlignment="1">
      <alignment/>
    </xf>
    <xf numFmtId="0" fontId="7" fillId="0" borderId="12" xfId="0" applyFont="1" applyBorder="1" applyAlignment="1">
      <alignment/>
    </xf>
    <xf numFmtId="219" fontId="39" fillId="0" borderId="25" xfId="94" applyNumberFormat="1" applyFont="1" applyFill="1" applyBorder="1" applyAlignment="1" applyProtection="1">
      <alignment horizontal="left" vertical="center" indent="1"/>
      <protection/>
    </xf>
    <xf numFmtId="219" fontId="39" fillId="0" borderId="26" xfId="94" applyNumberFormat="1" applyFont="1" applyFill="1" applyBorder="1" applyAlignment="1" applyProtection="1">
      <alignment horizontal="left" vertical="center" wrapText="1" indent="1"/>
      <protection/>
    </xf>
    <xf numFmtId="219" fontId="39" fillId="0" borderId="27" xfId="94" applyNumberFormat="1" applyFont="1" applyFill="1" applyBorder="1" applyAlignment="1" applyProtection="1">
      <alignment horizontal="left" vertical="center" wrapText="1" indent="1"/>
      <protection/>
    </xf>
    <xf numFmtId="0" fontId="23" fillId="0" borderId="12" xfId="77" applyFont="1" applyFill="1" applyBorder="1" applyAlignment="1" applyProtection="1">
      <alignment horizontal="center" vertical="center" textRotation="90" wrapText="1"/>
      <protection/>
    </xf>
    <xf numFmtId="0" fontId="23" fillId="0" borderId="12" xfId="77" applyFont="1" applyFill="1" applyBorder="1" applyAlignment="1" applyProtection="1">
      <alignment horizontal="center" vertical="center" wrapText="1"/>
      <protection locked="0"/>
    </xf>
    <xf numFmtId="0" fontId="7" fillId="19" borderId="0" xfId="0" applyFont="1" applyFill="1" applyAlignment="1">
      <alignment vertical="center"/>
    </xf>
    <xf numFmtId="1" fontId="45" fillId="26" borderId="45" xfId="51" applyNumberFormat="1" applyFont="1" applyFill="1" applyBorder="1" applyAlignment="1" quotePrefix="1">
      <alignment horizontal="center" vertical="center"/>
    </xf>
    <xf numFmtId="1" fontId="6" fillId="26" borderId="44" xfId="0" applyNumberFormat="1" applyFont="1" applyFill="1" applyBorder="1" applyAlignment="1">
      <alignment horizontal="center" vertical="center"/>
    </xf>
    <xf numFmtId="0" fontId="45" fillId="26" borderId="44" xfId="51" applyFont="1" applyFill="1" applyBorder="1" applyAlignment="1" quotePrefix="1">
      <alignment horizontal="center" vertical="center"/>
    </xf>
    <xf numFmtId="1" fontId="45" fillId="26" borderId="44" xfId="51" applyNumberFormat="1" applyFont="1" applyFill="1" applyBorder="1" applyAlignment="1" quotePrefix="1">
      <alignment horizontal="center" vertical="center"/>
    </xf>
    <xf numFmtId="0" fontId="46" fillId="26" borderId="44" xfId="51" applyFont="1" applyFill="1" applyBorder="1" applyAlignment="1">
      <alignment horizontal="left" vertical="center"/>
    </xf>
    <xf numFmtId="0" fontId="43" fillId="9" borderId="46" xfId="5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0" fontId="46" fillId="19" borderId="12" xfId="51" applyFont="1" applyFill="1" applyBorder="1" applyAlignment="1" quotePrefix="1">
      <alignment horizontal="center" vertical="center"/>
    </xf>
    <xf numFmtId="1" fontId="46" fillId="19" borderId="12" xfId="51" applyNumberFormat="1" applyFont="1" applyFill="1" applyBorder="1" applyAlignment="1" quotePrefix="1">
      <alignment horizontal="center" vertical="center"/>
    </xf>
    <xf numFmtId="0" fontId="46" fillId="19" borderId="12" xfId="51" applyFont="1" applyFill="1" applyBorder="1" applyAlignment="1">
      <alignment horizontal="left" vertical="center" wrapText="1"/>
    </xf>
    <xf numFmtId="0" fontId="46" fillId="19" borderId="12" xfId="51" applyFont="1" applyFill="1" applyBorder="1" applyAlignment="1">
      <alignment horizontal="left" vertical="center"/>
    </xf>
    <xf numFmtId="0" fontId="43" fillId="9" borderId="39" xfId="51" applyBorder="1" applyAlignment="1">
      <alignment horizontal="center" vertical="center"/>
    </xf>
    <xf numFmtId="0" fontId="7" fillId="19" borderId="12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1" fontId="47" fillId="19" borderId="12" xfId="0" applyNumberFormat="1" applyFont="1" applyFill="1" applyBorder="1" applyAlignment="1" quotePrefix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center" vertical="center"/>
    </xf>
    <xf numFmtId="1" fontId="7" fillId="19" borderId="12" xfId="0" applyNumberFormat="1" applyFont="1" applyFill="1" applyBorder="1" applyAlignment="1" quotePrefix="1">
      <alignment horizontal="center" vertical="center"/>
    </xf>
    <xf numFmtId="0" fontId="7" fillId="19" borderId="12" xfId="0" applyFont="1" applyFill="1" applyBorder="1" applyAlignment="1">
      <alignment horizontal="left" vertical="center" wrapText="1"/>
    </xf>
    <xf numFmtId="0" fontId="48" fillId="19" borderId="12" xfId="0" applyFont="1" applyFill="1" applyBorder="1" applyAlignment="1">
      <alignment horizontal="left" vertical="center"/>
    </xf>
    <xf numFmtId="0" fontId="17" fillId="19" borderId="12" xfId="0" applyFont="1" applyFill="1" applyBorder="1" applyAlignment="1" quotePrefix="1">
      <alignment horizontal="center" vertical="center"/>
    </xf>
    <xf numFmtId="0" fontId="17" fillId="19" borderId="12" xfId="0" applyFont="1" applyFill="1" applyBorder="1" applyAlignment="1">
      <alignment horizontal="left" vertical="center" wrapText="1"/>
    </xf>
    <xf numFmtId="0" fontId="49" fillId="19" borderId="12" xfId="0" applyFont="1" applyFill="1" applyBorder="1" applyAlignment="1">
      <alignment horizontal="left" vertical="center"/>
    </xf>
    <xf numFmtId="0" fontId="6" fillId="26" borderId="38" xfId="0" applyFont="1" applyFill="1" applyBorder="1" applyAlignment="1" quotePrefix="1">
      <alignment horizontal="center" vertical="center"/>
    </xf>
    <xf numFmtId="220" fontId="6" fillId="26" borderId="12" xfId="0" applyNumberFormat="1" applyFont="1" applyFill="1" applyBorder="1" applyAlignment="1" quotePrefix="1">
      <alignment horizontal="center" vertical="center"/>
    </xf>
    <xf numFmtId="1" fontId="6" fillId="26" borderId="12" xfId="0" applyNumberFormat="1" applyFont="1" applyFill="1" applyBorder="1" applyAlignment="1" quotePrefix="1">
      <alignment horizontal="center" vertical="center"/>
    </xf>
    <xf numFmtId="220" fontId="1" fillId="26" borderId="12" xfId="0" applyNumberFormat="1" applyFont="1" applyFill="1" applyBorder="1" applyAlignment="1">
      <alignment horizontal="center"/>
    </xf>
    <xf numFmtId="0" fontId="6" fillId="26" borderId="12" xfId="0" applyFont="1" applyFill="1" applyBorder="1" applyAlignment="1" quotePrefix="1">
      <alignment horizontal="center" vertical="center"/>
    </xf>
    <xf numFmtId="220" fontId="1" fillId="26" borderId="12" xfId="0" applyNumberFormat="1" applyFont="1" applyFill="1" applyBorder="1" applyAlignment="1">
      <alignment horizontal="center"/>
    </xf>
    <xf numFmtId="0" fontId="6" fillId="26" borderId="12" xfId="0" applyFont="1" applyFill="1" applyBorder="1" applyAlignment="1">
      <alignment horizontal="left" vertical="center" wrapText="1"/>
    </xf>
    <xf numFmtId="0" fontId="14" fillId="8" borderId="12" xfId="0" applyFont="1" applyFill="1" applyBorder="1" applyAlignment="1">
      <alignment horizontal="left" vertical="center"/>
    </xf>
    <xf numFmtId="0" fontId="6" fillId="27" borderId="39" xfId="0" applyFont="1" applyFill="1" applyBorder="1" applyAlignment="1">
      <alignment horizontal="center" vertical="center"/>
    </xf>
    <xf numFmtId="0" fontId="7" fillId="19" borderId="38" xfId="0" applyFont="1" applyFill="1" applyBorder="1" applyAlignment="1" quotePrefix="1">
      <alignment horizontal="center" vertical="center"/>
    </xf>
    <xf numFmtId="220" fontId="7" fillId="19" borderId="12" xfId="0" applyNumberFormat="1" applyFont="1" applyFill="1" applyBorder="1" applyAlignment="1" quotePrefix="1">
      <alignment horizontal="center" vertical="center"/>
    </xf>
    <xf numFmtId="1" fontId="7" fillId="19" borderId="12" xfId="0" applyNumberFormat="1" applyFont="1" applyFill="1" applyBorder="1" applyAlignment="1" quotePrefix="1">
      <alignment horizontal="center" vertical="center"/>
    </xf>
    <xf numFmtId="0" fontId="47" fillId="19" borderId="12" xfId="0" applyFont="1" applyFill="1" applyBorder="1" applyAlignment="1" quotePrefix="1">
      <alignment horizontal="center" vertical="center"/>
    </xf>
    <xf numFmtId="49" fontId="48" fillId="0" borderId="12" xfId="0" applyNumberFormat="1" applyFont="1" applyFill="1" applyBorder="1" applyAlignment="1">
      <alignment horizontal="left" vertical="center"/>
    </xf>
    <xf numFmtId="0" fontId="47" fillId="19" borderId="12" xfId="0" applyFont="1" applyFill="1" applyBorder="1" applyAlignment="1" quotePrefix="1">
      <alignment horizontal="center" vertical="center"/>
    </xf>
    <xf numFmtId="0" fontId="7" fillId="19" borderId="39" xfId="0" applyFont="1" applyFill="1" applyBorder="1" applyAlignment="1">
      <alignment horizontal="center" vertical="center"/>
    </xf>
    <xf numFmtId="49" fontId="48" fillId="19" borderId="12" xfId="0" applyNumberFormat="1" applyFont="1" applyFill="1" applyBorder="1" applyAlignment="1">
      <alignment horizontal="left" vertical="center"/>
    </xf>
    <xf numFmtId="1" fontId="47" fillId="19" borderId="12" xfId="0" applyNumberFormat="1" applyFont="1" applyFill="1" applyBorder="1" applyAlignment="1" quotePrefix="1">
      <alignment horizontal="center" vertical="center"/>
    </xf>
    <xf numFmtId="0" fontId="7" fillId="19" borderId="12" xfId="0" applyFont="1" applyFill="1" applyBorder="1" applyAlignment="1" quotePrefix="1">
      <alignment horizontal="center" vertical="center"/>
    </xf>
    <xf numFmtId="49" fontId="46" fillId="19" borderId="12" xfId="51" applyNumberFormat="1" applyFont="1" applyFill="1" applyBorder="1" applyAlignment="1">
      <alignment horizontal="left" vertical="center"/>
    </xf>
    <xf numFmtId="16" fontId="7" fillId="19" borderId="39" xfId="0" applyNumberFormat="1" applyFont="1" applyFill="1" applyBorder="1" applyAlignment="1">
      <alignment horizontal="center" vertical="center"/>
    </xf>
    <xf numFmtId="220" fontId="6" fillId="26" borderId="12" xfId="0" applyNumberFormat="1" applyFont="1" applyFill="1" applyBorder="1" applyAlignment="1">
      <alignment horizontal="center" vertical="center"/>
    </xf>
    <xf numFmtId="0" fontId="7" fillId="26" borderId="12" xfId="0" applyFont="1" applyFill="1" applyBorder="1" applyAlignment="1">
      <alignment horizontal="left" vertical="center" wrapText="1"/>
    </xf>
    <xf numFmtId="0" fontId="48" fillId="26" borderId="12" xfId="0" applyFont="1" applyFill="1" applyBorder="1" applyAlignment="1">
      <alignment horizontal="left" vertical="center"/>
    </xf>
    <xf numFmtId="0" fontId="7" fillId="26" borderId="39" xfId="0" applyFont="1" applyFill="1" applyBorder="1" applyAlignment="1">
      <alignment horizontal="center" vertical="center"/>
    </xf>
    <xf numFmtId="0" fontId="47" fillId="19" borderId="38" xfId="0" applyFont="1" applyFill="1" applyBorder="1" applyAlignment="1" quotePrefix="1">
      <alignment horizontal="center" vertical="center"/>
    </xf>
    <xf numFmtId="220" fontId="7" fillId="0" borderId="12" xfId="0" applyNumberFormat="1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vertical="center"/>
    </xf>
    <xf numFmtId="1" fontId="51" fillId="19" borderId="12" xfId="0" applyNumberFormat="1" applyFont="1" applyFill="1" applyBorder="1" applyAlignment="1">
      <alignment horizontal="center" vertical="top" wrapText="1"/>
    </xf>
    <xf numFmtId="1" fontId="50" fillId="19" borderId="38" xfId="0" applyNumberFormat="1" applyFont="1" applyFill="1" applyBorder="1" applyAlignment="1">
      <alignment horizontal="center" vertical="top" wrapText="1"/>
    </xf>
    <xf numFmtId="1" fontId="50" fillId="19" borderId="12" xfId="0" applyNumberFormat="1" applyFont="1" applyFill="1" applyBorder="1" applyAlignment="1">
      <alignment horizontal="center" vertical="top" wrapText="1"/>
    </xf>
    <xf numFmtId="1" fontId="51" fillId="19" borderId="38" xfId="0" applyNumberFormat="1" applyFont="1" applyFill="1" applyBorder="1" applyAlignment="1">
      <alignment horizontal="center" vertical="top" wrapText="1"/>
    </xf>
    <xf numFmtId="0" fontId="50" fillId="19" borderId="12" xfId="0" applyFont="1" applyFill="1" applyBorder="1" applyAlignment="1">
      <alignment horizontal="center" vertical="top" wrapText="1"/>
    </xf>
    <xf numFmtId="1" fontId="51" fillId="19" borderId="12" xfId="0" applyNumberFormat="1" applyFont="1" applyFill="1" applyBorder="1" applyAlignment="1">
      <alignment horizontal="center" vertical="top" wrapText="1"/>
    </xf>
    <xf numFmtId="16" fontId="52" fillId="19" borderId="12" xfId="0" applyNumberFormat="1" applyFont="1" applyFill="1" applyBorder="1" applyAlignment="1">
      <alignment horizontal="left" vertical="center" wrapText="1"/>
    </xf>
    <xf numFmtId="49" fontId="50" fillId="19" borderId="12" xfId="0" applyNumberFormat="1" applyFont="1" applyFill="1" applyBorder="1" applyAlignment="1">
      <alignment horizontal="center" vertical="center"/>
    </xf>
    <xf numFmtId="16" fontId="53" fillId="19" borderId="12" xfId="0" applyNumberFormat="1" applyFont="1" applyFill="1" applyBorder="1" applyAlignment="1">
      <alignment horizontal="left" vertical="center"/>
    </xf>
    <xf numFmtId="0" fontId="6" fillId="19" borderId="38" xfId="0" applyFont="1" applyFill="1" applyBorder="1" applyAlignment="1">
      <alignment horizontal="left" vertical="center"/>
    </xf>
    <xf numFmtId="0" fontId="6" fillId="19" borderId="12" xfId="0" applyFont="1" applyFill="1" applyBorder="1" applyAlignment="1">
      <alignment horizontal="left" vertical="center"/>
    </xf>
    <xf numFmtId="0" fontId="20" fillId="0" borderId="39" xfId="0" applyFont="1" applyFill="1" applyBorder="1" applyAlignment="1">
      <alignment horizontal="center" vertical="center"/>
    </xf>
    <xf numFmtId="1" fontId="6" fillId="26" borderId="38" xfId="0" applyNumberFormat="1" applyFont="1" applyFill="1" applyBorder="1" applyAlignment="1">
      <alignment horizontal="center" vertical="center" wrapText="1"/>
    </xf>
    <xf numFmtId="1" fontId="6" fillId="26" borderId="12" xfId="0" applyNumberFormat="1" applyFont="1" applyFill="1" applyBorder="1" applyAlignment="1">
      <alignment horizontal="center" vertical="center" wrapText="1"/>
    </xf>
    <xf numFmtId="0" fontId="7" fillId="26" borderId="12" xfId="0" applyNumberFormat="1" applyFont="1" applyFill="1" applyBorder="1" applyAlignment="1">
      <alignment horizontal="left" vertical="center" wrapText="1"/>
    </xf>
    <xf numFmtId="0" fontId="48" fillId="8" borderId="12" xfId="0" applyNumberFormat="1" applyFont="1" applyFill="1" applyBorder="1" applyAlignment="1">
      <alignment horizontal="left" vertical="center"/>
    </xf>
    <xf numFmtId="1" fontId="7" fillId="19" borderId="38" xfId="0" applyNumberFormat="1" applyFont="1" applyFill="1" applyBorder="1" applyAlignment="1" quotePrefix="1">
      <alignment horizontal="center" vertical="center"/>
    </xf>
    <xf numFmtId="1" fontId="7" fillId="0" borderId="12" xfId="0" applyNumberFormat="1" applyFont="1" applyFill="1" applyBorder="1" applyAlignment="1" quotePrefix="1">
      <alignment horizontal="center" vertical="center"/>
    </xf>
    <xf numFmtId="0" fontId="7" fillId="0" borderId="12" xfId="0" applyNumberFormat="1" applyFont="1" applyFill="1" applyBorder="1" applyAlignment="1">
      <alignment horizontal="left" vertical="center" wrapText="1"/>
    </xf>
    <xf numFmtId="0" fontId="48" fillId="0" borderId="12" xfId="0" applyNumberFormat="1" applyFont="1" applyFill="1" applyBorder="1" applyAlignment="1">
      <alignment horizontal="left" vertical="center"/>
    </xf>
    <xf numFmtId="0" fontId="7" fillId="19" borderId="12" xfId="0" applyNumberFormat="1" applyFont="1" applyFill="1" applyBorder="1" applyAlignment="1">
      <alignment horizontal="left" vertical="center" wrapText="1"/>
    </xf>
    <xf numFmtId="0" fontId="48" fillId="19" borderId="12" xfId="0" applyNumberFormat="1" applyFont="1" applyFill="1" applyBorder="1" applyAlignment="1">
      <alignment horizontal="left" vertical="center"/>
    </xf>
    <xf numFmtId="1" fontId="36" fillId="19" borderId="38" xfId="51" applyNumberFormat="1" applyFont="1" applyFill="1" applyBorder="1" applyAlignment="1" quotePrefix="1">
      <alignment horizontal="center" vertical="center"/>
    </xf>
    <xf numFmtId="1" fontId="36" fillId="19" borderId="12" xfId="51" applyNumberFormat="1" applyFont="1" applyFill="1" applyBorder="1" applyAlignment="1" quotePrefix="1">
      <alignment horizontal="center" vertical="center"/>
    </xf>
    <xf numFmtId="0" fontId="54" fillId="19" borderId="12" xfId="51" applyNumberFormat="1" applyFont="1" applyFill="1" applyBorder="1" applyAlignment="1">
      <alignment horizontal="left" vertical="center" wrapText="1"/>
    </xf>
    <xf numFmtId="0" fontId="36" fillId="19" borderId="12" xfId="51" applyNumberFormat="1" applyFont="1" applyFill="1" applyBorder="1" applyAlignment="1">
      <alignment horizontal="left" vertical="center"/>
    </xf>
    <xf numFmtId="1" fontId="14" fillId="0" borderId="12" xfId="0" applyNumberFormat="1" applyFont="1" applyFill="1" applyBorder="1" applyAlignment="1">
      <alignment horizontal="center" vertical="center"/>
    </xf>
    <xf numFmtId="0" fontId="52" fillId="19" borderId="12" xfId="0" applyNumberFormat="1" applyFont="1" applyFill="1" applyBorder="1" applyAlignment="1">
      <alignment horizontal="left" vertical="center" wrapText="1"/>
    </xf>
    <xf numFmtId="0" fontId="50" fillId="19" borderId="12" xfId="0" applyNumberFormat="1" applyFont="1" applyFill="1" applyBorder="1" applyAlignment="1">
      <alignment horizontal="center" vertical="center"/>
    </xf>
    <xf numFmtId="0" fontId="53" fillId="19" borderId="12" xfId="0" applyNumberFormat="1" applyFont="1" applyFill="1" applyBorder="1" applyAlignment="1">
      <alignment horizontal="left" vertical="center"/>
    </xf>
    <xf numFmtId="0" fontId="20" fillId="19" borderId="39" xfId="0" applyFont="1" applyFill="1" applyBorder="1" applyAlignment="1">
      <alignment horizontal="center" vertical="center"/>
    </xf>
    <xf numFmtId="0" fontId="47" fillId="19" borderId="38" xfId="0" applyFont="1" applyFill="1" applyBorder="1" applyAlignment="1" quotePrefix="1">
      <alignment horizontal="center" vertical="center"/>
    </xf>
    <xf numFmtId="0" fontId="6" fillId="19" borderId="38" xfId="0" applyFont="1" applyFill="1" applyBorder="1" applyAlignment="1">
      <alignment vertical="center"/>
    </xf>
    <xf numFmtId="0" fontId="6" fillId="19" borderId="12" xfId="0" applyFont="1" applyFill="1" applyBorder="1" applyAlignment="1">
      <alignment vertical="center"/>
    </xf>
    <xf numFmtId="0" fontId="20" fillId="27" borderId="39" xfId="0" applyFont="1" applyFill="1" applyBorder="1" applyAlignment="1">
      <alignment horizontal="center" vertical="center"/>
    </xf>
    <xf numFmtId="1" fontId="6" fillId="26" borderId="38" xfId="0" applyNumberFormat="1" applyFont="1" applyFill="1" applyBorder="1" applyAlignment="1" quotePrefix="1">
      <alignment horizontal="center" vertical="center"/>
    </xf>
    <xf numFmtId="1" fontId="6" fillId="26" borderId="12" xfId="0" applyNumberFormat="1" applyFont="1" applyFill="1" applyBorder="1" applyAlignment="1">
      <alignment horizontal="center" vertical="center"/>
    </xf>
    <xf numFmtId="220" fontId="7" fillId="0" borderId="12" xfId="0" applyNumberFormat="1" applyFont="1" applyFill="1" applyBorder="1" applyAlignment="1" quotePrefix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1" fontId="50" fillId="19" borderId="12" xfId="0" applyNumberFormat="1" applyFont="1" applyFill="1" applyBorder="1" applyAlignment="1">
      <alignment horizontal="center" vertical="top" wrapText="1"/>
    </xf>
    <xf numFmtId="0" fontId="20" fillId="0" borderId="38" xfId="0" applyFont="1" applyFill="1" applyBorder="1" applyAlignment="1">
      <alignment horizontal="center" vertical="center"/>
    </xf>
    <xf numFmtId="0" fontId="14" fillId="26" borderId="12" xfId="0" applyFont="1" applyFill="1" applyBorder="1" applyAlignment="1">
      <alignment horizontal="left" vertical="center"/>
    </xf>
    <xf numFmtId="0" fontId="7" fillId="19" borderId="38" xfId="0" applyFont="1" applyFill="1" applyBorder="1" applyAlignment="1" quotePrefix="1">
      <alignment horizontal="center" vertical="center"/>
    </xf>
    <xf numFmtId="0" fontId="45" fillId="19" borderId="38" xfId="51" applyFont="1" applyFill="1" applyBorder="1" applyAlignment="1" quotePrefix="1">
      <alignment horizontal="center" vertical="center"/>
    </xf>
    <xf numFmtId="0" fontId="44" fillId="19" borderId="12" xfId="51" applyFont="1" applyFill="1" applyBorder="1" applyAlignment="1" quotePrefix="1">
      <alignment horizontal="center" vertical="center"/>
    </xf>
    <xf numFmtId="0" fontId="46" fillId="19" borderId="39" xfId="5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6" fillId="19" borderId="12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Continuous" vertical="center"/>
    </xf>
    <xf numFmtId="0" fontId="9" fillId="19" borderId="3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Continuous" vertical="center"/>
    </xf>
    <xf numFmtId="0" fontId="9" fillId="19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19" borderId="0" xfId="0" applyFont="1" applyFill="1" applyAlignment="1">
      <alignment horizontal="right" vertical="center"/>
    </xf>
    <xf numFmtId="0" fontId="7" fillId="19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57" fillId="0" borderId="0" xfId="0" applyFont="1" applyAlignment="1">
      <alignment vertical="center"/>
    </xf>
    <xf numFmtId="0" fontId="57" fillId="19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19" borderId="12" xfId="0" applyFont="1" applyFill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0" fontId="9" fillId="19" borderId="18" xfId="0" applyFont="1" applyFill="1" applyBorder="1" applyAlignment="1">
      <alignment horizontal="left" vertical="center"/>
    </xf>
    <xf numFmtId="0" fontId="11" fillId="0" borderId="18" xfId="0" applyFont="1" applyBorder="1" applyAlignment="1">
      <alignment vertical="center"/>
    </xf>
    <xf numFmtId="16" fontId="9" fillId="0" borderId="18" xfId="0" applyNumberFormat="1" applyFont="1" applyBorder="1" applyAlignment="1">
      <alignment horizontal="center" vertical="center"/>
    </xf>
    <xf numFmtId="0" fontId="59" fillId="0" borderId="17" xfId="0" applyFont="1" applyBorder="1" applyAlignment="1">
      <alignment vertical="center"/>
    </xf>
    <xf numFmtId="220" fontId="30" fillId="0" borderId="0" xfId="0" applyNumberFormat="1" applyFont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220" fontId="7" fillId="0" borderId="12" xfId="0" applyNumberFormat="1" applyFont="1" applyBorder="1" applyAlignment="1">
      <alignment horizontal="center" vertical="center"/>
    </xf>
    <xf numFmtId="0" fontId="47" fillId="8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20" fontId="30" fillId="0" borderId="18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16" fontId="7" fillId="0" borderId="12" xfId="0" applyNumberFormat="1" applyFont="1" applyBorder="1" applyAlignment="1" quotePrefix="1">
      <alignment horizontal="center" vertical="center"/>
    </xf>
    <xf numFmtId="1" fontId="7" fillId="0" borderId="39" xfId="0" applyNumberFormat="1" applyFont="1" applyBorder="1" applyAlignment="1" quotePrefix="1">
      <alignment horizontal="center" vertical="center"/>
    </xf>
    <xf numFmtId="0" fontId="30" fillId="0" borderId="12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vertical="center"/>
    </xf>
    <xf numFmtId="16" fontId="7" fillId="0" borderId="18" xfId="0" applyNumberFormat="1" applyFont="1" applyBorder="1" applyAlignment="1" quotePrefix="1">
      <alignment horizontal="center" vertical="center"/>
    </xf>
    <xf numFmtId="0" fontId="7" fillId="0" borderId="17" xfId="0" applyFont="1" applyBorder="1" applyAlignment="1">
      <alignment vertical="center"/>
    </xf>
    <xf numFmtId="0" fontId="7" fillId="19" borderId="18" xfId="0" applyFont="1" applyFill="1" applyBorder="1" applyAlignment="1">
      <alignment horizontal="center" vertical="center"/>
    </xf>
    <xf numFmtId="0" fontId="30" fillId="0" borderId="18" xfId="0" applyFont="1" applyBorder="1" applyAlignment="1">
      <alignment vertical="center"/>
    </xf>
    <xf numFmtId="16" fontId="7" fillId="0" borderId="18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220" fontId="30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 quotePrefix="1">
      <alignment horizontal="center" vertical="center"/>
    </xf>
    <xf numFmtId="0" fontId="31" fillId="0" borderId="12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220" fontId="30" fillId="0" borderId="0" xfId="0" applyNumberFormat="1" applyFont="1" applyBorder="1" applyAlignment="1">
      <alignment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19" borderId="37" xfId="0" applyFont="1" applyFill="1" applyBorder="1" applyAlignment="1">
      <alignment horizontal="center" vertical="center"/>
    </xf>
    <xf numFmtId="0" fontId="30" fillId="0" borderId="37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9" fillId="0" borderId="47" xfId="0" applyFont="1" applyBorder="1" applyAlignment="1">
      <alignment horizontal="center" vertical="center"/>
    </xf>
    <xf numFmtId="0" fontId="9" fillId="19" borderId="47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0" fillId="19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6" fontId="9" fillId="0" borderId="0" xfId="0" applyNumberFormat="1" applyFont="1" applyBorder="1" applyAlignment="1" quotePrefix="1">
      <alignment horizontal="center" vertical="center"/>
    </xf>
    <xf numFmtId="0" fontId="9" fillId="0" borderId="45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4" xfId="0" applyFont="1" applyBorder="1" applyAlignment="1">
      <alignment horizontal="left" vertical="center"/>
    </xf>
    <xf numFmtId="0" fontId="9" fillId="0" borderId="44" xfId="0" applyFont="1" applyBorder="1" applyAlignment="1">
      <alignment horizontal="center" vertical="center"/>
    </xf>
    <xf numFmtId="16" fontId="9" fillId="0" borderId="44" xfId="0" applyNumberFormat="1" applyFont="1" applyBorder="1" applyAlignment="1" quotePrefix="1">
      <alignment horizontal="center" vertical="center"/>
    </xf>
    <xf numFmtId="16" fontId="9" fillId="0" borderId="46" xfId="0" applyNumberFormat="1" applyFont="1" applyBorder="1" applyAlignment="1" quotePrefix="1">
      <alignment horizontal="center" vertical="center"/>
    </xf>
    <xf numFmtId="220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" fontId="62" fillId="0" borderId="12" xfId="0" applyNumberFormat="1" applyFont="1" applyBorder="1" applyAlignment="1">
      <alignment horizontal="center" vertical="center"/>
    </xf>
    <xf numFmtId="0" fontId="63" fillId="0" borderId="18" xfId="0" applyFont="1" applyBorder="1" applyAlignment="1">
      <alignment horizontal="left" vertical="center"/>
    </xf>
    <xf numFmtId="1" fontId="64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59" fillId="0" borderId="39" xfId="0" applyFont="1" applyBorder="1" applyAlignment="1">
      <alignment vertical="center"/>
    </xf>
    <xf numFmtId="220" fontId="50" fillId="0" borderId="14" xfId="0" applyNumberFormat="1" applyFont="1" applyBorder="1" applyAlignment="1">
      <alignment horizontal="center" vertical="top" wrapText="1"/>
    </xf>
    <xf numFmtId="16" fontId="9" fillId="0" borderId="39" xfId="0" applyNumberFormat="1" applyFont="1" applyBorder="1" applyAlignment="1" quotePrefix="1">
      <alignment horizontal="center" vertical="center"/>
    </xf>
    <xf numFmtId="1" fontId="7" fillId="19" borderId="18" xfId="0" applyNumberFormat="1" applyFont="1" applyFill="1" applyBorder="1" applyAlignment="1" quotePrefix="1">
      <alignment horizontal="center" vertical="center"/>
    </xf>
    <xf numFmtId="0" fontId="7" fillId="19" borderId="15" xfId="0" applyFont="1" applyFill="1" applyBorder="1" applyAlignment="1">
      <alignment horizontal="left" vertical="center" wrapText="1"/>
    </xf>
    <xf numFmtId="49" fontId="48" fillId="19" borderId="15" xfId="0" applyNumberFormat="1" applyFont="1" applyFill="1" applyBorder="1" applyAlignment="1">
      <alignment horizontal="left" vertical="center"/>
    </xf>
    <xf numFmtId="1" fontId="47" fillId="19" borderId="18" xfId="0" applyNumberFormat="1" applyFont="1" applyFill="1" applyBorder="1" applyAlignment="1" quotePrefix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50" fillId="19" borderId="12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30" fillId="0" borderId="14" xfId="0" applyFont="1" applyBorder="1" applyAlignment="1">
      <alignment vertical="center"/>
    </xf>
    <xf numFmtId="1" fontId="51" fillId="0" borderId="12" xfId="0" applyNumberFormat="1" applyFont="1" applyBorder="1" applyAlignment="1">
      <alignment horizontal="center" vertical="top" wrapText="1"/>
    </xf>
    <xf numFmtId="1" fontId="65" fillId="0" borderId="15" xfId="0" applyNumberFormat="1" applyFont="1" applyBorder="1" applyAlignment="1">
      <alignment horizontal="center" vertical="top" wrapText="1"/>
    </xf>
    <xf numFmtId="0" fontId="52" fillId="0" borderId="12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/>
    </xf>
    <xf numFmtId="1" fontId="51" fillId="0" borderId="15" xfId="0" applyNumberFormat="1" applyFont="1" applyBorder="1" applyAlignment="1">
      <alignment horizontal="center" vertical="top" wrapText="1"/>
    </xf>
    <xf numFmtId="1" fontId="51" fillId="19" borderId="15" xfId="0" applyNumberFormat="1" applyFont="1" applyFill="1" applyBorder="1" applyAlignment="1">
      <alignment horizontal="center" vertical="top" wrapText="1"/>
    </xf>
    <xf numFmtId="0" fontId="52" fillId="19" borderId="12" xfId="0" applyFont="1" applyFill="1" applyBorder="1" applyAlignment="1">
      <alignment horizontal="left" vertical="center" wrapText="1"/>
    </xf>
    <xf numFmtId="49" fontId="50" fillId="19" borderId="12" xfId="0" applyNumberFormat="1" applyFont="1" applyFill="1" applyBorder="1" applyAlignment="1">
      <alignment horizontal="center" vertical="center" wrapText="1"/>
    </xf>
    <xf numFmtId="49" fontId="52" fillId="19" borderId="12" xfId="0" applyNumberFormat="1" applyFont="1" applyFill="1" applyBorder="1" applyAlignment="1">
      <alignment horizontal="left" vertical="center" wrapText="1"/>
    </xf>
    <xf numFmtId="0" fontId="52" fillId="19" borderId="12" xfId="0" applyFont="1" applyFill="1" applyBorder="1" applyAlignment="1">
      <alignment horizontal="left" vertical="center"/>
    </xf>
    <xf numFmtId="0" fontId="50" fillId="19" borderId="12" xfId="0" applyFont="1" applyFill="1" applyBorder="1" applyAlignment="1">
      <alignment horizontal="center" vertical="center" wrapText="1"/>
    </xf>
    <xf numFmtId="1" fontId="47" fillId="19" borderId="15" xfId="0" applyNumberFormat="1" applyFont="1" applyFill="1" applyBorder="1" applyAlignment="1">
      <alignment horizontal="center" vertical="center"/>
    </xf>
    <xf numFmtId="0" fontId="30" fillId="19" borderId="12" xfId="0" applyFont="1" applyFill="1" applyBorder="1" applyAlignment="1">
      <alignment vertical="center"/>
    </xf>
    <xf numFmtId="220" fontId="66" fillId="8" borderId="14" xfId="0" applyNumberFormat="1" applyFont="1" applyFill="1" applyBorder="1" applyAlignment="1">
      <alignment horizontal="center" vertical="top" wrapText="1"/>
    </xf>
    <xf numFmtId="1" fontId="66" fillId="8" borderId="12" xfId="0" applyNumberFormat="1" applyFont="1" applyFill="1" applyBorder="1" applyAlignment="1">
      <alignment horizontal="center" vertical="top" wrapText="1"/>
    </xf>
    <xf numFmtId="1" fontId="67" fillId="8" borderId="18" xfId="0" applyNumberFormat="1" applyFont="1" applyFill="1" applyBorder="1" applyAlignment="1">
      <alignment horizontal="center" vertical="center"/>
    </xf>
    <xf numFmtId="1" fontId="6" fillId="8" borderId="15" xfId="0" applyNumberFormat="1" applyFont="1" applyFill="1" applyBorder="1" applyAlignment="1">
      <alignment horizontal="center" vertical="center"/>
    </xf>
    <xf numFmtId="1" fontId="68" fillId="8" borderId="12" xfId="0" applyNumberFormat="1" applyFont="1" applyFill="1" applyBorder="1" applyAlignment="1">
      <alignment horizontal="center" vertical="center"/>
    </xf>
    <xf numFmtId="0" fontId="30" fillId="8" borderId="12" xfId="0" applyFont="1" applyFill="1" applyBorder="1" applyAlignment="1">
      <alignment vertical="center"/>
    </xf>
    <xf numFmtId="0" fontId="7" fillId="8" borderId="12" xfId="0" applyFont="1" applyFill="1" applyBorder="1" applyAlignment="1">
      <alignment vertical="center"/>
    </xf>
    <xf numFmtId="0" fontId="6" fillId="8" borderId="39" xfId="0" applyFont="1" applyFill="1" applyBorder="1" applyAlignment="1">
      <alignment vertical="center"/>
    </xf>
    <xf numFmtId="0" fontId="51" fillId="0" borderId="12" xfId="0" applyFont="1" applyBorder="1" applyAlignment="1">
      <alignment horizontal="center" vertical="top" wrapText="1"/>
    </xf>
    <xf numFmtId="1" fontId="51" fillId="0" borderId="15" xfId="0" applyNumberFormat="1" applyFont="1" applyBorder="1" applyAlignment="1">
      <alignment horizontal="center" vertical="top" wrapText="1"/>
    </xf>
    <xf numFmtId="0" fontId="52" fillId="19" borderId="31" xfId="0" applyFont="1" applyFill="1" applyBorder="1" applyAlignment="1">
      <alignment horizontal="left" vertical="center"/>
    </xf>
    <xf numFmtId="0" fontId="50" fillId="19" borderId="31" xfId="0" applyFont="1" applyFill="1" applyBorder="1" applyAlignment="1">
      <alignment horizontal="center" vertical="center"/>
    </xf>
    <xf numFmtId="0" fontId="66" fillId="8" borderId="12" xfId="0" applyFont="1" applyFill="1" applyBorder="1" applyAlignment="1">
      <alignment horizontal="center" vertical="top" wrapText="1"/>
    </xf>
    <xf numFmtId="0" fontId="6" fillId="8" borderId="15" xfId="0" applyFont="1" applyFill="1" applyBorder="1" applyAlignment="1">
      <alignment horizontal="center" vertical="center"/>
    </xf>
    <xf numFmtId="0" fontId="51" fillId="19" borderId="12" xfId="0" applyFont="1" applyFill="1" applyBorder="1" applyAlignment="1">
      <alignment horizontal="center" vertical="top" wrapText="1"/>
    </xf>
    <xf numFmtId="16" fontId="69" fillId="0" borderId="12" xfId="0" applyNumberFormat="1" applyFont="1" applyBorder="1" applyAlignment="1">
      <alignment horizontal="left" vertical="center"/>
    </xf>
    <xf numFmtId="1" fontId="51" fillId="19" borderId="15" xfId="0" applyNumberFormat="1" applyFont="1" applyFill="1" applyBorder="1" applyAlignment="1">
      <alignment horizontal="center" vertical="top" wrapText="1"/>
    </xf>
    <xf numFmtId="0" fontId="52" fillId="19" borderId="14" xfId="0" applyFont="1" applyFill="1" applyBorder="1" applyAlignment="1">
      <alignment vertical="center"/>
    </xf>
    <xf numFmtId="16" fontId="7" fillId="19" borderId="14" xfId="0" applyNumberFormat="1" applyFont="1" applyFill="1" applyBorder="1" applyAlignment="1">
      <alignment horizontal="center" vertical="center"/>
    </xf>
    <xf numFmtId="16" fontId="52" fillId="19" borderId="14" xfId="0" applyNumberFormat="1" applyFont="1" applyFill="1" applyBorder="1" applyAlignment="1">
      <alignment horizontal="left" vertical="center" wrapText="1"/>
    </xf>
    <xf numFmtId="49" fontId="50" fillId="19" borderId="14" xfId="0" applyNumberFormat="1" applyFont="1" applyFill="1" applyBorder="1" applyAlignment="1">
      <alignment horizontal="center" vertical="center"/>
    </xf>
    <xf numFmtId="0" fontId="51" fillId="19" borderId="12" xfId="0" applyFont="1" applyFill="1" applyBorder="1" applyAlignment="1">
      <alignment horizontal="center" vertical="top" wrapText="1"/>
    </xf>
    <xf numFmtId="16" fontId="52" fillId="19" borderId="15" xfId="0" applyNumberFormat="1" applyFont="1" applyFill="1" applyBorder="1" applyAlignment="1">
      <alignment horizontal="left" vertical="center"/>
    </xf>
    <xf numFmtId="0" fontId="70" fillId="19" borderId="12" xfId="0" applyFont="1" applyFill="1" applyBorder="1" applyAlignment="1">
      <alignment horizontal="center" vertical="center"/>
    </xf>
    <xf numFmtId="0" fontId="30" fillId="19" borderId="12" xfId="0" applyFont="1" applyFill="1" applyBorder="1" applyAlignment="1">
      <alignment horizontal="left" vertical="center"/>
    </xf>
    <xf numFmtId="0" fontId="30" fillId="0" borderId="12" xfId="0" applyFont="1" applyBorder="1" applyAlignment="1">
      <alignment horizontal="center" vertical="center"/>
    </xf>
    <xf numFmtId="16" fontId="52" fillId="19" borderId="12" xfId="0" applyNumberFormat="1" applyFont="1" applyFill="1" applyBorder="1" applyAlignment="1">
      <alignment horizontal="left" vertical="center"/>
    </xf>
    <xf numFmtId="16" fontId="52" fillId="19" borderId="31" xfId="0" applyNumberFormat="1" applyFont="1" applyFill="1" applyBorder="1" applyAlignment="1">
      <alignment horizontal="left" vertical="center"/>
    </xf>
    <xf numFmtId="49" fontId="50" fillId="19" borderId="31" xfId="0" applyNumberFormat="1" applyFont="1" applyFill="1" applyBorder="1" applyAlignment="1">
      <alignment horizontal="center" vertical="center"/>
    </xf>
    <xf numFmtId="0" fontId="50" fillId="19" borderId="12" xfId="0" applyFont="1" applyFill="1" applyBorder="1" applyAlignment="1">
      <alignment horizontal="left" vertical="center"/>
    </xf>
    <xf numFmtId="1" fontId="66" fillId="8" borderId="15" xfId="0" applyNumberFormat="1" applyFont="1" applyFill="1" applyBorder="1" applyAlignment="1">
      <alignment horizontal="center" vertical="top" wrapText="1"/>
    </xf>
    <xf numFmtId="220" fontId="51" fillId="19" borderId="12" xfId="0" applyNumberFormat="1" applyFont="1" applyFill="1" applyBorder="1" applyAlignment="1">
      <alignment horizontal="center" vertical="top" wrapText="1"/>
    </xf>
    <xf numFmtId="0" fontId="30" fillId="19" borderId="12" xfId="0" applyFont="1" applyFill="1" applyBorder="1" applyAlignment="1">
      <alignment vertical="center" wrapText="1"/>
    </xf>
    <xf numFmtId="1" fontId="14" fillId="26" borderId="12" xfId="0" applyNumberFormat="1" applyFont="1" applyFill="1" applyBorder="1" applyAlignment="1">
      <alignment horizontal="center" vertical="center"/>
    </xf>
    <xf numFmtId="0" fontId="71" fillId="26" borderId="12" xfId="0" applyFont="1" applyFill="1" applyBorder="1" applyAlignment="1">
      <alignment vertical="center"/>
    </xf>
    <xf numFmtId="0" fontId="14" fillId="26" borderId="12" xfId="0" applyFont="1" applyFill="1" applyBorder="1" applyAlignment="1">
      <alignment vertical="center"/>
    </xf>
    <xf numFmtId="0" fontId="14" fillId="26" borderId="39" xfId="0" applyFont="1" applyFill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210" fontId="64" fillId="19" borderId="39" xfId="0" applyNumberFormat="1" applyFont="1" applyFill="1" applyBorder="1" applyAlignment="1">
      <alignment horizontal="left" vertical="center"/>
    </xf>
    <xf numFmtId="0" fontId="48" fillId="19" borderId="15" xfId="0" applyFont="1" applyFill="1" applyBorder="1" applyAlignment="1">
      <alignment horizontal="left" vertical="center"/>
    </xf>
    <xf numFmtId="0" fontId="48" fillId="19" borderId="15" xfId="0" applyFont="1" applyFill="1" applyBorder="1" applyAlignment="1">
      <alignment horizontal="left" vertical="center" wrapText="1"/>
    </xf>
    <xf numFmtId="0" fontId="48" fillId="19" borderId="53" xfId="0" applyFont="1" applyFill="1" applyBorder="1" applyAlignment="1" quotePrefix="1">
      <alignment horizontal="center" vertical="center"/>
    </xf>
    <xf numFmtId="0" fontId="48" fillId="19" borderId="12" xfId="0" applyFont="1" applyFill="1" applyBorder="1" applyAlignment="1" quotePrefix="1">
      <alignment horizontal="center" vertical="center"/>
    </xf>
    <xf numFmtId="0" fontId="7" fillId="19" borderId="15" xfId="0" applyFont="1" applyFill="1" applyBorder="1" applyAlignment="1" quotePrefix="1">
      <alignment horizontal="center" vertical="center"/>
    </xf>
    <xf numFmtId="210" fontId="64" fillId="19" borderId="18" xfId="0" applyNumberFormat="1" applyFont="1" applyFill="1" applyBorder="1" applyAlignment="1">
      <alignment horizontal="left" vertical="center"/>
    </xf>
    <xf numFmtId="0" fontId="14" fillId="8" borderId="15" xfId="0" applyFont="1" applyFill="1" applyBorder="1" applyAlignment="1">
      <alignment horizontal="left" vertical="center"/>
    </xf>
    <xf numFmtId="0" fontId="48" fillId="8" borderId="12" xfId="0" applyFont="1" applyFill="1" applyBorder="1" applyAlignment="1">
      <alignment horizontal="center" vertical="center" wrapText="1"/>
    </xf>
    <xf numFmtId="0" fontId="7" fillId="8" borderId="54" xfId="0" applyFont="1" applyFill="1" applyBorder="1" applyAlignment="1">
      <alignment vertical="center"/>
    </xf>
    <xf numFmtId="0" fontId="6" fillId="8" borderId="55" xfId="0" applyFont="1" applyFill="1" applyBorder="1" applyAlignment="1">
      <alignment horizontal="right" vertical="center"/>
    </xf>
    <xf numFmtId="0" fontId="6" fillId="8" borderId="56" xfId="0" applyFont="1" applyFill="1" applyBorder="1" applyAlignment="1">
      <alignment horizontal="right" vertical="center"/>
    </xf>
    <xf numFmtId="0" fontId="6" fillId="8" borderId="57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6" fillId="19" borderId="5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vertical="center"/>
    </xf>
    <xf numFmtId="0" fontId="7" fillId="8" borderId="58" xfId="0" applyFont="1" applyFill="1" applyBorder="1" applyAlignment="1">
      <alignment vertical="center"/>
    </xf>
    <xf numFmtId="0" fontId="6" fillId="8" borderId="31" xfId="0" applyFont="1" applyFill="1" applyBorder="1" applyAlignment="1">
      <alignment horizontal="right" vertical="center"/>
    </xf>
    <xf numFmtId="0" fontId="6" fillId="8" borderId="59" xfId="0" applyFont="1" applyFill="1" applyBorder="1" applyAlignment="1">
      <alignment horizontal="right" vertical="center"/>
    </xf>
    <xf numFmtId="1" fontId="6" fillId="8" borderId="59" xfId="0" applyNumberFormat="1" applyFont="1" applyFill="1" applyBorder="1" applyAlignment="1">
      <alignment horizontal="right" vertical="center"/>
    </xf>
    <xf numFmtId="1" fontId="6" fillId="19" borderId="59" xfId="0" applyNumberFormat="1" applyFont="1" applyFill="1" applyBorder="1" applyAlignment="1">
      <alignment horizontal="right" vertical="center"/>
    </xf>
    <xf numFmtId="0" fontId="7" fillId="19" borderId="59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7" fillId="0" borderId="53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7" fillId="19" borderId="12" xfId="0" applyFont="1" applyFill="1" applyBorder="1" applyAlignment="1">
      <alignment horizontal="centerContinuous" vertical="center"/>
    </xf>
    <xf numFmtId="0" fontId="12" fillId="0" borderId="13" xfId="0" applyFont="1" applyFill="1" applyBorder="1" applyAlignment="1">
      <alignment horizontal="centerContinuous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219" fontId="39" fillId="0" borderId="25" xfId="94" applyNumberFormat="1" applyFont="1" applyFill="1" applyBorder="1" applyAlignment="1" applyProtection="1">
      <alignment horizontal="left" vertical="center"/>
      <protection/>
    </xf>
    <xf numFmtId="219" fontId="39" fillId="0" borderId="25" xfId="94" applyNumberFormat="1" applyFont="1" applyFill="1" applyBorder="1" applyAlignment="1" applyProtection="1">
      <alignment vertical="center"/>
      <protection/>
    </xf>
    <xf numFmtId="219" fontId="39" fillId="0" borderId="26" xfId="94" applyNumberFormat="1" applyFont="1" applyFill="1" applyBorder="1" applyAlignment="1" applyProtection="1">
      <alignment vertical="center"/>
      <protection/>
    </xf>
    <xf numFmtId="219" fontId="39" fillId="0" borderId="26" xfId="94" applyNumberFormat="1" applyFont="1" applyFill="1" applyBorder="1" applyAlignment="1" applyProtection="1">
      <alignment horizontal="left" vertical="center" wrapText="1"/>
      <protection/>
    </xf>
    <xf numFmtId="219" fontId="39" fillId="0" borderId="25" xfId="94" applyNumberFormat="1" applyFont="1" applyBorder="1" applyAlignment="1" applyProtection="1">
      <alignment vertical="center"/>
      <protection/>
    </xf>
    <xf numFmtId="219" fontId="39" fillId="0" borderId="26" xfId="94" applyNumberFormat="1" applyFont="1" applyBorder="1" applyAlignment="1" applyProtection="1">
      <alignment vertical="center"/>
      <protection/>
    </xf>
    <xf numFmtId="0" fontId="25" fillId="0" borderId="12" xfId="0" applyFont="1" applyFill="1" applyBorder="1" applyAlignment="1" applyProtection="1">
      <alignment horizontal="left" vertical="center" wrapText="1"/>
      <protection locked="0"/>
    </xf>
    <xf numFmtId="0" fontId="12" fillId="0" borderId="12" xfId="0" applyNumberFormat="1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right" vertical="center"/>
    </xf>
    <xf numFmtId="0" fontId="23" fillId="8" borderId="12" xfId="0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horizontal="centerContinuous" vertical="center" wrapText="1"/>
    </xf>
    <xf numFmtId="0" fontId="9" fillId="8" borderId="12" xfId="0" applyFont="1" applyFill="1" applyBorder="1" applyAlignment="1">
      <alignment vertical="center"/>
    </xf>
    <xf numFmtId="0" fontId="29" fillId="0" borderId="44" xfId="0" applyFont="1" applyFill="1" applyBorder="1" applyAlignment="1">
      <alignment horizontal="centerContinuous" vertical="center" wrapText="1"/>
    </xf>
    <xf numFmtId="0" fontId="9" fillId="0" borderId="44" xfId="0" applyFont="1" applyFill="1" applyBorder="1" applyAlignment="1">
      <alignment horizontal="right" vertical="center"/>
    </xf>
    <xf numFmtId="0" fontId="23" fillId="0" borderId="44" xfId="0" applyFont="1" applyFill="1" applyBorder="1" applyAlignment="1">
      <alignment horizontal="right" vertical="center"/>
    </xf>
    <xf numFmtId="0" fontId="48" fillId="19" borderId="15" xfId="0" applyFont="1" applyFill="1" applyBorder="1" applyAlignment="1">
      <alignment horizontal="center" vertical="center" wrapText="1"/>
    </xf>
    <xf numFmtId="0" fontId="7" fillId="19" borderId="15" xfId="0" applyFont="1" applyFill="1" applyBorder="1" applyAlignment="1">
      <alignment horizontal="right" vertical="center"/>
    </xf>
    <xf numFmtId="0" fontId="7" fillId="19" borderId="60" xfId="0" applyFont="1" applyFill="1" applyBorder="1" applyAlignment="1">
      <alignment horizontal="right" vertical="center"/>
    </xf>
    <xf numFmtId="223" fontId="7" fillId="0" borderId="12" xfId="0" applyNumberFormat="1" applyFont="1" applyFill="1" applyBorder="1" applyAlignment="1">
      <alignment vertical="center"/>
    </xf>
    <xf numFmtId="220" fontId="7" fillId="0" borderId="12" xfId="0" applyNumberFormat="1" applyFont="1" applyFill="1" applyBorder="1" applyAlignment="1">
      <alignment vertical="center"/>
    </xf>
    <xf numFmtId="0" fontId="25" fillId="0" borderId="61" xfId="0" applyFont="1" applyFill="1" applyBorder="1" applyAlignment="1">
      <alignment horizontal="center" vertical="center" wrapText="1"/>
    </xf>
    <xf numFmtId="49" fontId="50" fillId="19" borderId="12" xfId="0" applyNumberFormat="1" applyFont="1" applyFill="1" applyBorder="1" applyAlignment="1">
      <alignment horizontal="left" vertical="center"/>
    </xf>
    <xf numFmtId="1" fontId="30" fillId="0" borderId="12" xfId="0" applyNumberFormat="1" applyFont="1" applyBorder="1" applyAlignment="1">
      <alignment horizontal="center" vertical="center"/>
    </xf>
    <xf numFmtId="223" fontId="30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30" fillId="0" borderId="18" xfId="0" applyNumberFormat="1" applyFont="1" applyBorder="1" applyAlignment="1">
      <alignment horizontal="center" vertical="center"/>
    </xf>
    <xf numFmtId="2" fontId="23" fillId="8" borderId="12" xfId="0" applyNumberFormat="1" applyFont="1" applyFill="1" applyBorder="1" applyAlignment="1">
      <alignment horizontal="center" vertical="center"/>
    </xf>
    <xf numFmtId="2" fontId="23" fillId="8" borderId="38" xfId="0" applyNumberFormat="1" applyFont="1" applyFill="1" applyBorder="1" applyAlignment="1">
      <alignment horizontal="center" vertical="center"/>
    </xf>
    <xf numFmtId="2" fontId="23" fillId="0" borderId="12" xfId="0" applyNumberFormat="1" applyFont="1" applyFill="1" applyBorder="1" applyAlignment="1">
      <alignment horizontal="center" vertical="center"/>
    </xf>
    <xf numFmtId="2" fontId="23" fillId="0" borderId="38" xfId="0" applyNumberFormat="1" applyFont="1" applyFill="1" applyBorder="1" applyAlignment="1">
      <alignment horizontal="center" vertical="center"/>
    </xf>
    <xf numFmtId="2" fontId="23" fillId="0" borderId="44" xfId="0" applyNumberFormat="1" applyFont="1" applyFill="1" applyBorder="1" applyAlignment="1">
      <alignment horizontal="center" vertical="center"/>
    </xf>
    <xf numFmtId="2" fontId="23" fillId="0" borderId="45" xfId="0" applyNumberFormat="1" applyFont="1" applyFill="1" applyBorder="1" applyAlignment="1">
      <alignment horizontal="center" vertical="center"/>
    </xf>
    <xf numFmtId="225" fontId="12" fillId="0" borderId="23" xfId="0" applyNumberFormat="1" applyFont="1" applyBorder="1" applyAlignment="1">
      <alignment vertical="center"/>
    </xf>
    <xf numFmtId="225" fontId="12" fillId="25" borderId="15" xfId="0" applyNumberFormat="1" applyFont="1" applyFill="1" applyBorder="1" applyAlignment="1">
      <alignment vertical="center"/>
    </xf>
    <xf numFmtId="225" fontId="12" fillId="25" borderId="17" xfId="0" applyNumberFormat="1" applyFont="1" applyFill="1" applyBorder="1" applyAlignment="1">
      <alignment vertical="center"/>
    </xf>
    <xf numFmtId="225" fontId="12" fillId="0" borderId="14" xfId="0" applyNumberFormat="1" applyFont="1" applyBorder="1" applyAlignment="1">
      <alignment/>
    </xf>
    <xf numFmtId="225" fontId="12" fillId="0" borderId="12" xfId="0" applyNumberFormat="1" applyFont="1" applyBorder="1" applyAlignment="1">
      <alignment/>
    </xf>
    <xf numFmtId="225" fontId="12" fillId="0" borderId="12" xfId="0" applyNumberFormat="1" applyFont="1" applyBorder="1" applyAlignment="1">
      <alignment horizontal="center" vertical="center" wrapText="1"/>
    </xf>
    <xf numFmtId="225" fontId="12" fillId="0" borderId="31" xfId="0" applyNumberFormat="1" applyFont="1" applyBorder="1" applyAlignment="1">
      <alignment/>
    </xf>
    <xf numFmtId="225" fontId="12" fillId="25" borderId="12" xfId="0" applyNumberFormat="1" applyFont="1" applyFill="1" applyBorder="1" applyAlignment="1">
      <alignment/>
    </xf>
    <xf numFmtId="225" fontId="12" fillId="25" borderId="12" xfId="0" applyNumberFormat="1" applyFont="1" applyFill="1" applyBorder="1" applyAlignment="1">
      <alignment horizontal="center" vertical="center" wrapText="1"/>
    </xf>
    <xf numFmtId="225" fontId="25" fillId="25" borderId="15" xfId="0" applyNumberFormat="1" applyFont="1" applyFill="1" applyBorder="1" applyAlignment="1">
      <alignment/>
    </xf>
    <xf numFmtId="225" fontId="25" fillId="25" borderId="17" xfId="0" applyNumberFormat="1" applyFont="1" applyFill="1" applyBorder="1" applyAlignment="1">
      <alignment/>
    </xf>
    <xf numFmtId="225" fontId="12" fillId="0" borderId="23" xfId="0" applyNumberFormat="1" applyFont="1" applyBorder="1" applyAlignment="1">
      <alignment/>
    </xf>
    <xf numFmtId="225" fontId="12" fillId="0" borderId="23" xfId="0" applyNumberFormat="1" applyFont="1" applyFill="1" applyBorder="1" applyAlignment="1">
      <alignment horizontal="center" vertical="center"/>
    </xf>
    <xf numFmtId="226" fontId="25" fillId="0" borderId="12" xfId="0" applyNumberFormat="1" applyFont="1" applyBorder="1" applyAlignment="1">
      <alignment/>
    </xf>
    <xf numFmtId="226" fontId="25" fillId="0" borderId="12" xfId="0" applyNumberFormat="1" applyFont="1" applyFill="1" applyBorder="1" applyAlignment="1">
      <alignment/>
    </xf>
    <xf numFmtId="226" fontId="25" fillId="19" borderId="12" xfId="0" applyNumberFormat="1" applyFont="1" applyFill="1" applyBorder="1" applyAlignment="1">
      <alignment/>
    </xf>
    <xf numFmtId="0" fontId="7" fillId="19" borderId="12" xfId="0" applyFont="1" applyFill="1" applyBorder="1" applyAlignment="1">
      <alignment horizontal="right" vertical="center"/>
    </xf>
    <xf numFmtId="1" fontId="6" fillId="19" borderId="12" xfId="0" applyNumberFormat="1" applyFont="1" applyFill="1" applyBorder="1" applyAlignment="1">
      <alignment horizontal="right" vertical="center"/>
    </xf>
    <xf numFmtId="0" fontId="6" fillId="19" borderId="12" xfId="0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219" fontId="39" fillId="0" borderId="25" xfId="94" applyNumberFormat="1" applyFont="1" applyBorder="1" applyAlignment="1" applyProtection="1">
      <alignment horizontal="left" vertical="center"/>
      <protection/>
    </xf>
    <xf numFmtId="0" fontId="12" fillId="0" borderId="15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14" fillId="19" borderId="0" xfId="77" applyFont="1" applyFill="1" applyAlignment="1">
      <alignment horizontal="left"/>
      <protection/>
    </xf>
    <xf numFmtId="0" fontId="8" fillId="19" borderId="0" xfId="77" applyFont="1" applyFill="1" applyAlignment="1">
      <alignment horizontal="left"/>
      <protection/>
    </xf>
    <xf numFmtId="0" fontId="20" fillId="19" borderId="0" xfId="77" applyFont="1" applyFill="1" applyAlignment="1">
      <alignment horizontal="center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textRotation="90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3" fontId="25" fillId="0" borderId="12" xfId="0" applyNumberFormat="1" applyFont="1" applyFill="1" applyBorder="1" applyAlignment="1" applyProtection="1">
      <alignment horizontal="center" vertical="center" textRotation="90" wrapText="1"/>
      <protection/>
    </xf>
    <xf numFmtId="219" fontId="39" fillId="0" borderId="25" xfId="94" applyNumberFormat="1" applyFont="1" applyFill="1" applyBorder="1" applyAlignment="1" applyProtection="1">
      <alignment horizontal="center" vertical="center"/>
      <protection/>
    </xf>
    <xf numFmtId="219" fontId="39" fillId="0" borderId="26" xfId="94" applyNumberFormat="1" applyFont="1" applyFill="1" applyBorder="1" applyAlignment="1" applyProtection="1">
      <alignment horizontal="center" vertical="center"/>
      <protection/>
    </xf>
    <xf numFmtId="3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19" borderId="12" xfId="77" applyFont="1" applyFill="1" applyBorder="1" applyAlignment="1" applyProtection="1">
      <alignment horizontal="center" vertical="center" wrapText="1"/>
      <protection/>
    </xf>
    <xf numFmtId="0" fontId="23" fillId="0" borderId="12" xfId="77" applyFont="1" applyFill="1" applyBorder="1" applyAlignment="1" applyProtection="1">
      <alignment horizontal="center" vertical="center" wrapText="1"/>
      <protection/>
    </xf>
    <xf numFmtId="219" fontId="39" fillId="0" borderId="25" xfId="94" applyNumberFormat="1" applyFont="1" applyFill="1" applyBorder="1" applyAlignment="1" applyProtection="1">
      <alignment horizontal="left" vertical="center"/>
      <protection/>
    </xf>
    <xf numFmtId="219" fontId="39" fillId="0" borderId="26" xfId="94" applyNumberFormat="1" applyFont="1" applyFill="1" applyBorder="1" applyAlignment="1" applyProtection="1">
      <alignment horizontal="left" vertical="center"/>
      <protection/>
    </xf>
    <xf numFmtId="0" fontId="25" fillId="19" borderId="12" xfId="0" applyFont="1" applyFill="1" applyBorder="1" applyAlignment="1" applyProtection="1">
      <alignment horizontal="center" vertical="center" wrapText="1"/>
      <protection/>
    </xf>
    <xf numFmtId="0" fontId="23" fillId="19" borderId="12" xfId="0" applyFont="1" applyFill="1" applyBorder="1" applyAlignment="1" applyProtection="1">
      <alignment horizontal="center" vertical="center" wrapText="1"/>
      <protection/>
    </xf>
    <xf numFmtId="0" fontId="25" fillId="19" borderId="12" xfId="0" applyFont="1" applyFill="1" applyBorder="1" applyAlignment="1" applyProtection="1">
      <alignment horizontal="center" vertical="center" textRotation="90" wrapText="1"/>
      <protection/>
    </xf>
    <xf numFmtId="0" fontId="23" fillId="0" borderId="12" xfId="77" applyFont="1" applyBorder="1" applyAlignment="1" applyProtection="1">
      <alignment horizontal="center" vertical="center" wrapText="1"/>
      <protection/>
    </xf>
    <xf numFmtId="0" fontId="23" fillId="19" borderId="12" xfId="84" applyFont="1" applyFill="1" applyBorder="1" applyAlignment="1" applyProtection="1">
      <alignment horizontal="center" vertical="center" wrapText="1"/>
      <protection/>
    </xf>
    <xf numFmtId="0" fontId="23" fillId="0" borderId="65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219" fontId="39" fillId="0" borderId="26" xfId="94" applyNumberFormat="1" applyFont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19" borderId="17" xfId="0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horizontal="center" vertical="center"/>
    </xf>
    <xf numFmtId="0" fontId="6" fillId="27" borderId="12" xfId="0" applyNumberFormat="1" applyFont="1" applyFill="1" applyBorder="1" applyAlignment="1">
      <alignment horizontal="left" vertical="center"/>
    </xf>
    <xf numFmtId="0" fontId="6" fillId="27" borderId="38" xfId="0" applyNumberFormat="1" applyFont="1" applyFill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/>
    </xf>
    <xf numFmtId="0" fontId="6" fillId="27" borderId="38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center" vertical="center"/>
    </xf>
    <xf numFmtId="0" fontId="6" fillId="27" borderId="40" xfId="0" applyFont="1" applyFill="1" applyBorder="1" applyAlignment="1">
      <alignment horizontal="center" vertical="center"/>
    </xf>
    <xf numFmtId="0" fontId="6" fillId="27" borderId="18" xfId="0" applyFont="1" applyFill="1" applyBorder="1" applyAlignment="1">
      <alignment horizontal="center" vertical="center"/>
    </xf>
    <xf numFmtId="0" fontId="6" fillId="27" borderId="68" xfId="0" applyFont="1" applyFill="1" applyBorder="1" applyAlignment="1">
      <alignment horizontal="center" vertical="center"/>
    </xf>
    <xf numFmtId="0" fontId="6" fillId="27" borderId="39" xfId="0" applyFont="1" applyFill="1" applyBorder="1" applyAlignment="1">
      <alignment horizontal="left" vertical="center" wrapText="1"/>
    </xf>
    <xf numFmtId="0" fontId="6" fillId="27" borderId="12" xfId="0" applyFont="1" applyFill="1" applyBorder="1" applyAlignment="1">
      <alignment horizontal="left" vertical="center" wrapText="1"/>
    </xf>
    <xf numFmtId="0" fontId="6" fillId="27" borderId="38" xfId="0" applyFont="1" applyFill="1" applyBorder="1" applyAlignment="1">
      <alignment horizontal="left" vertical="center" wrapText="1"/>
    </xf>
    <xf numFmtId="0" fontId="6" fillId="19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7" fillId="0" borderId="7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72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6" fillId="8" borderId="40" xfId="0" applyFont="1" applyFill="1" applyBorder="1" applyAlignment="1">
      <alignment horizontal="left" vertical="center"/>
    </xf>
    <xf numFmtId="0" fontId="6" fillId="8" borderId="18" xfId="0" applyFont="1" applyFill="1" applyBorder="1" applyAlignment="1">
      <alignment horizontal="left" vertical="center"/>
    </xf>
    <xf numFmtId="0" fontId="6" fillId="8" borderId="15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9" fontId="35" fillId="2" borderId="17" xfId="0" applyNumberFormat="1" applyFont="1" applyFill="1" applyBorder="1" applyAlignment="1">
      <alignment horizontal="left" vertical="center"/>
    </xf>
    <xf numFmtId="49" fontId="35" fillId="2" borderId="18" xfId="0" applyNumberFormat="1" applyFont="1" applyFill="1" applyBorder="1" applyAlignment="1">
      <alignment horizontal="left" vertical="center"/>
    </xf>
    <xf numFmtId="49" fontId="35" fillId="2" borderId="15" xfId="0" applyNumberFormat="1" applyFont="1" applyFill="1" applyBorder="1" applyAlignment="1">
      <alignment horizontal="left" vertical="center"/>
    </xf>
    <xf numFmtId="49" fontId="35" fillId="2" borderId="17" xfId="0" applyNumberFormat="1" applyFont="1" applyFill="1" applyBorder="1" applyAlignment="1">
      <alignment horizontal="left" vertical="center" wrapText="1"/>
    </xf>
    <xf numFmtId="49" fontId="35" fillId="2" borderId="18" xfId="0" applyNumberFormat="1" applyFont="1" applyFill="1" applyBorder="1" applyAlignment="1">
      <alignment horizontal="left" vertical="center" wrapText="1"/>
    </xf>
    <xf numFmtId="49" fontId="35" fillId="2" borderId="15" xfId="0" applyNumberFormat="1" applyFont="1" applyFill="1" applyBorder="1" applyAlignment="1">
      <alignment horizontal="left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</cellXfs>
  <cellStyles count="8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Bad 2" xfId="52"/>
    <cellStyle name="Calculation" xfId="53"/>
    <cellStyle name="Check Cell" xfId="54"/>
    <cellStyle name="Comma" xfId="55"/>
    <cellStyle name="Comma [0]" xfId="56"/>
    <cellStyle name="ContentsHyperlink" xfId="57"/>
    <cellStyle name="Currency" xfId="58"/>
    <cellStyle name="Currency [0]" xfId="59"/>
    <cellStyle name="Currency 2" xfId="60"/>
    <cellStyle name="Emphasis 1" xfId="61"/>
    <cellStyle name="Emphasis 2" xfId="62"/>
    <cellStyle name="Emphasis 3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Linked Cell 2" xfId="74"/>
    <cellStyle name="Linked Cell 2 2" xfId="75"/>
    <cellStyle name="Neutral" xfId="76"/>
    <cellStyle name="Normal 2" xfId="77"/>
    <cellStyle name="Normal 2 2" xfId="78"/>
    <cellStyle name="Normal 3" xfId="79"/>
    <cellStyle name="Normal 3 2" xfId="80"/>
    <cellStyle name="Normal 4" xfId="81"/>
    <cellStyle name="Normál_Izvrsenje-PLAN2011" xfId="82"/>
    <cellStyle name="Normal_normativ kadra _ tabel_1" xfId="83"/>
    <cellStyle name="Normal_TAB DZ 1-10 (1)" xfId="84"/>
    <cellStyle name="Normal_TAB DZ 1-10 (1) 2" xfId="85"/>
    <cellStyle name="Note" xfId="86"/>
    <cellStyle name="Note 2" xfId="87"/>
    <cellStyle name="Note 2 2" xfId="88"/>
    <cellStyle name="Output" xfId="89"/>
    <cellStyle name="Percent" xfId="90"/>
    <cellStyle name="Percent 2" xfId="91"/>
    <cellStyle name="Sheet Title" xfId="92"/>
    <cellStyle name="Student Information" xfId="93"/>
    <cellStyle name="Student Information - user entered" xfId="94"/>
    <cellStyle name="Title" xfId="95"/>
    <cellStyle name="Total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809625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766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Plain"/>
              <a:ea typeface="HelveticaPlain"/>
              <a:cs typeface="HelveticaPlai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">
      <selection activeCell="F43" sqref="F43"/>
    </sheetView>
  </sheetViews>
  <sheetFormatPr defaultColWidth="9.00390625" defaultRowHeight="12.75"/>
  <cols>
    <col min="1" max="1" width="12.25390625" style="9" customWidth="1"/>
    <col min="2" max="16384" width="9.125" style="9" customWidth="1"/>
  </cols>
  <sheetData>
    <row r="2" spans="2:8" ht="14.25">
      <c r="B2" s="661" t="s">
        <v>1107</v>
      </c>
      <c r="C2" s="661"/>
      <c r="D2" s="661"/>
      <c r="E2" s="661"/>
      <c r="F2" s="661"/>
      <c r="G2" s="661"/>
      <c r="H2" s="661"/>
    </row>
    <row r="3" spans="2:8" ht="15.75">
      <c r="B3" s="662" t="s">
        <v>1108</v>
      </c>
      <c r="C3" s="662"/>
      <c r="D3" s="662"/>
      <c r="E3" s="662"/>
      <c r="F3" s="662"/>
      <c r="G3" s="662"/>
      <c r="H3" s="662"/>
    </row>
    <row r="6" spans="1:9" ht="18.75">
      <c r="A6" s="663" t="s">
        <v>1109</v>
      </c>
      <c r="B6" s="663"/>
      <c r="C6" s="663"/>
      <c r="D6" s="663"/>
      <c r="E6" s="663"/>
      <c r="F6" s="663"/>
      <c r="G6" s="663"/>
      <c r="H6" s="663"/>
      <c r="I6" s="663"/>
    </row>
    <row r="7" spans="1:9" ht="18.75">
      <c r="A7" s="663" t="s">
        <v>1110</v>
      </c>
      <c r="B7" s="663"/>
      <c r="C7" s="663"/>
      <c r="D7" s="663"/>
      <c r="E7" s="663"/>
      <c r="F7" s="663"/>
      <c r="G7" s="663"/>
      <c r="H7" s="663"/>
      <c r="I7" s="663"/>
    </row>
    <row r="8" spans="1:9" ht="18.75">
      <c r="A8" s="663" t="s">
        <v>180</v>
      </c>
      <c r="B8" s="663"/>
      <c r="C8" s="663"/>
      <c r="D8" s="663"/>
      <c r="E8" s="663"/>
      <c r="F8" s="663"/>
      <c r="G8" s="663"/>
      <c r="H8" s="663"/>
      <c r="I8" s="663"/>
    </row>
    <row r="9" spans="1:9" ht="18.75">
      <c r="A9" s="663"/>
      <c r="B9" s="663"/>
      <c r="C9" s="663"/>
      <c r="D9" s="663"/>
      <c r="E9" s="663"/>
      <c r="F9" s="663"/>
      <c r="G9" s="663"/>
      <c r="H9" s="663"/>
      <c r="I9" s="663"/>
    </row>
    <row r="10" ht="12.75">
      <c r="B10" s="33" t="s">
        <v>1159</v>
      </c>
    </row>
    <row r="12" spans="1:9" ht="14.25">
      <c r="A12" s="167" t="s">
        <v>181</v>
      </c>
      <c r="B12" s="171"/>
      <c r="C12" s="171"/>
      <c r="D12" s="171"/>
      <c r="E12" s="171"/>
      <c r="F12" s="171"/>
      <c r="G12" s="171"/>
      <c r="H12" s="171"/>
      <c r="I12" s="171"/>
    </row>
    <row r="13" spans="1:9" ht="14.25">
      <c r="A13" s="167" t="s">
        <v>182</v>
      </c>
      <c r="B13" s="171"/>
      <c r="C13" s="171"/>
      <c r="D13" s="171"/>
      <c r="E13" s="171"/>
      <c r="F13" s="171"/>
      <c r="G13" s="171"/>
      <c r="H13" s="171"/>
      <c r="I13" s="171"/>
    </row>
    <row r="14" spans="1:9" ht="14.25">
      <c r="A14" s="167" t="s">
        <v>183</v>
      </c>
      <c r="B14" s="171"/>
      <c r="C14" s="171"/>
      <c r="D14" s="171"/>
      <c r="E14" s="171"/>
      <c r="F14" s="171"/>
      <c r="G14" s="171"/>
      <c r="H14" s="171"/>
      <c r="I14" s="171"/>
    </row>
    <row r="15" spans="1:9" ht="14.25">
      <c r="A15" s="167" t="s">
        <v>184</v>
      </c>
      <c r="B15" s="171"/>
      <c r="C15" s="171"/>
      <c r="D15" s="171"/>
      <c r="E15" s="171"/>
      <c r="F15" s="171"/>
      <c r="G15" s="171"/>
      <c r="H15" s="171"/>
      <c r="I15" s="171"/>
    </row>
    <row r="16" spans="1:9" ht="14.25">
      <c r="A16" s="171" t="s">
        <v>80</v>
      </c>
      <c r="B16" s="171"/>
      <c r="C16" s="171"/>
      <c r="D16" s="171"/>
      <c r="E16" s="171"/>
      <c r="F16" s="171"/>
      <c r="G16" s="171"/>
      <c r="H16" s="171"/>
      <c r="I16" s="171"/>
    </row>
    <row r="17" spans="1:9" ht="15.75" customHeight="1">
      <c r="A17" s="171" t="s">
        <v>87</v>
      </c>
      <c r="B17" s="171"/>
      <c r="C17" s="171"/>
      <c r="D17" s="171"/>
      <c r="E17" s="171"/>
      <c r="F17" s="171"/>
      <c r="G17" s="171"/>
      <c r="H17" s="171"/>
      <c r="I17" s="171"/>
    </row>
    <row r="18" spans="1:9" ht="15.75" customHeight="1">
      <c r="A18" s="171" t="s">
        <v>88</v>
      </c>
      <c r="B18" s="171"/>
      <c r="C18" s="171"/>
      <c r="D18" s="171"/>
      <c r="E18" s="171"/>
      <c r="F18" s="171"/>
      <c r="G18" s="171"/>
      <c r="H18" s="171"/>
      <c r="I18" s="171"/>
    </row>
    <row r="19" spans="1:9" ht="14.25">
      <c r="A19" s="171" t="s">
        <v>157</v>
      </c>
      <c r="B19" s="171"/>
      <c r="C19" s="171"/>
      <c r="D19" s="171"/>
      <c r="E19" s="171"/>
      <c r="F19" s="171"/>
      <c r="G19" s="171"/>
      <c r="H19" s="171"/>
      <c r="I19" s="171"/>
    </row>
    <row r="20" spans="1:9" ht="14.25">
      <c r="A20" s="171" t="s">
        <v>96</v>
      </c>
      <c r="B20" s="171"/>
      <c r="C20" s="171"/>
      <c r="D20" s="171"/>
      <c r="E20" s="171"/>
      <c r="F20" s="171"/>
      <c r="G20" s="171"/>
      <c r="H20" s="171"/>
      <c r="I20" s="171"/>
    </row>
    <row r="21" spans="1:9" ht="14.25">
      <c r="A21" s="171" t="s">
        <v>100</v>
      </c>
      <c r="B21" s="171"/>
      <c r="C21" s="171"/>
      <c r="D21" s="171"/>
      <c r="E21" s="171"/>
      <c r="F21" s="171"/>
      <c r="G21" s="171"/>
      <c r="H21" s="171"/>
      <c r="I21" s="171"/>
    </row>
    <row r="22" spans="1:9" ht="14.25">
      <c r="A22" s="171" t="s">
        <v>98</v>
      </c>
      <c r="B22" s="171"/>
      <c r="C22" s="171"/>
      <c r="D22" s="171"/>
      <c r="E22" s="171"/>
      <c r="F22" s="171"/>
      <c r="G22" s="171"/>
      <c r="H22" s="171"/>
      <c r="I22" s="171"/>
    </row>
    <row r="23" spans="1:9" ht="14.25">
      <c r="A23" s="171" t="s">
        <v>158</v>
      </c>
      <c r="B23" s="171"/>
      <c r="C23" s="171"/>
      <c r="D23" s="171"/>
      <c r="E23" s="171"/>
      <c r="F23" s="171"/>
      <c r="G23" s="171"/>
      <c r="H23" s="171"/>
      <c r="I23" s="171"/>
    </row>
    <row r="24" spans="1:9" ht="14.25">
      <c r="A24" s="171" t="s">
        <v>107</v>
      </c>
      <c r="B24" s="171"/>
      <c r="C24" s="171"/>
      <c r="D24" s="171"/>
      <c r="E24" s="171"/>
      <c r="F24" s="171"/>
      <c r="G24" s="171"/>
      <c r="H24" s="171"/>
      <c r="I24" s="171"/>
    </row>
    <row r="25" spans="1:9" ht="14.25">
      <c r="A25" s="171" t="s">
        <v>159</v>
      </c>
      <c r="B25" s="171"/>
      <c r="C25" s="171"/>
      <c r="D25" s="171"/>
      <c r="E25" s="171"/>
      <c r="F25" s="171"/>
      <c r="G25" s="171"/>
      <c r="H25" s="171"/>
      <c r="I25" s="171"/>
    </row>
    <row r="26" spans="1:9" ht="14.25">
      <c r="A26" s="171" t="s">
        <v>24</v>
      </c>
      <c r="B26" s="171"/>
      <c r="C26" s="171"/>
      <c r="D26" s="171"/>
      <c r="E26" s="171"/>
      <c r="F26" s="171"/>
      <c r="G26" s="171"/>
      <c r="H26" s="171"/>
      <c r="I26" s="171"/>
    </row>
    <row r="27" spans="1:9" ht="14.25">
      <c r="A27" s="171" t="s">
        <v>142</v>
      </c>
      <c r="B27" s="171"/>
      <c r="C27" s="171"/>
      <c r="D27" s="171"/>
      <c r="E27" s="171"/>
      <c r="F27" s="171"/>
      <c r="G27" s="171"/>
      <c r="H27" s="171"/>
      <c r="I27" s="171"/>
    </row>
    <row r="28" spans="1:9" ht="14.25">
      <c r="A28" s="171" t="s">
        <v>151</v>
      </c>
      <c r="B28" s="171"/>
      <c r="C28" s="171"/>
      <c r="D28" s="171"/>
      <c r="E28" s="171"/>
      <c r="F28" s="171"/>
      <c r="G28" s="171"/>
      <c r="H28" s="171"/>
      <c r="I28" s="171"/>
    </row>
    <row r="29" spans="1:9" ht="14.25">
      <c r="A29" s="171" t="s">
        <v>153</v>
      </c>
      <c r="B29" s="171"/>
      <c r="C29" s="171"/>
      <c r="D29" s="171"/>
      <c r="E29" s="171"/>
      <c r="F29" s="171"/>
      <c r="G29" s="171"/>
      <c r="H29" s="171"/>
      <c r="I29" s="171"/>
    </row>
    <row r="30" spans="1:9" ht="14.25">
      <c r="A30" s="171" t="s">
        <v>154</v>
      </c>
      <c r="B30" s="171"/>
      <c r="C30" s="171"/>
      <c r="D30" s="171"/>
      <c r="E30" s="171"/>
      <c r="F30" s="171"/>
      <c r="G30" s="171"/>
      <c r="H30" s="171"/>
      <c r="I30" s="171"/>
    </row>
    <row r="31" spans="1:9" ht="14.25">
      <c r="A31" s="171" t="s">
        <v>155</v>
      </c>
      <c r="B31" s="171"/>
      <c r="C31" s="171"/>
      <c r="D31" s="171"/>
      <c r="E31" s="171"/>
      <c r="F31" s="171"/>
      <c r="G31" s="171"/>
      <c r="H31" s="171"/>
      <c r="I31" s="171"/>
    </row>
    <row r="32" spans="1:9" ht="14.25">
      <c r="A32" s="171" t="s">
        <v>156</v>
      </c>
      <c r="B32" s="171"/>
      <c r="C32" s="171"/>
      <c r="D32" s="171"/>
      <c r="E32" s="171"/>
      <c r="F32" s="171"/>
      <c r="G32" s="171"/>
      <c r="H32" s="171"/>
      <c r="I32" s="171"/>
    </row>
  </sheetData>
  <sheetProtection/>
  <mergeCells count="6">
    <mergeCell ref="B2:H2"/>
    <mergeCell ref="B3:H3"/>
    <mergeCell ref="A9:I9"/>
    <mergeCell ref="A6:I6"/>
    <mergeCell ref="A7:I7"/>
    <mergeCell ref="A8:I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22.25390625" style="9" customWidth="1"/>
    <col min="2" max="2" width="7.625" style="9" customWidth="1"/>
    <col min="3" max="3" width="11.375" style="9" customWidth="1"/>
    <col min="4" max="4" width="12.625" style="9" customWidth="1"/>
    <col min="5" max="5" width="10.75390625" style="9" customWidth="1"/>
    <col min="6" max="6" width="13.00390625" style="9" customWidth="1"/>
    <col min="7" max="16384" width="9.125" style="9" customWidth="1"/>
  </cols>
  <sheetData>
    <row r="1" spans="1:6" ht="12.75">
      <c r="A1" s="174"/>
      <c r="B1" s="175" t="s">
        <v>51</v>
      </c>
      <c r="C1" s="166" t="str">
        <f>'Kadar.ode.'!C1</f>
        <v>Специјална болница Сокобања-Сокобања</v>
      </c>
      <c r="D1" s="170"/>
      <c r="E1" s="170"/>
      <c r="F1" s="172"/>
    </row>
    <row r="2" spans="1:6" ht="12.75">
      <c r="A2" s="174"/>
      <c r="B2" s="175" t="s">
        <v>52</v>
      </c>
      <c r="C2" s="166">
        <f>'Kadar.ode.'!C2</f>
        <v>7248261</v>
      </c>
      <c r="D2" s="170"/>
      <c r="E2" s="170"/>
      <c r="F2" s="172"/>
    </row>
    <row r="3" spans="1:6" ht="12.75">
      <c r="A3" s="174"/>
      <c r="B3" s="175" t="s">
        <v>54</v>
      </c>
      <c r="C3" s="166" t="str">
        <f>'Kadar.ode.'!C3</f>
        <v>31.12.2015.</v>
      </c>
      <c r="D3" s="170"/>
      <c r="E3" s="170"/>
      <c r="F3" s="172"/>
    </row>
    <row r="4" spans="1:6" ht="14.25">
      <c r="A4" s="174"/>
      <c r="B4" s="175" t="s">
        <v>53</v>
      </c>
      <c r="C4" s="167" t="s">
        <v>96</v>
      </c>
      <c r="D4" s="171"/>
      <c r="E4" s="171"/>
      <c r="F4" s="173"/>
    </row>
    <row r="6" spans="1:6" ht="27.75" customHeight="1">
      <c r="A6" s="646" t="s">
        <v>93</v>
      </c>
      <c r="B6" s="647"/>
      <c r="C6" s="646" t="s">
        <v>94</v>
      </c>
      <c r="D6" s="647"/>
      <c r="E6" s="646" t="s">
        <v>95</v>
      </c>
      <c r="F6" s="647"/>
    </row>
    <row r="7" spans="1:6" s="2" customFormat="1" ht="34.5" customHeight="1">
      <c r="A7" s="112" t="s">
        <v>91</v>
      </c>
      <c r="B7" s="179" t="s">
        <v>92</v>
      </c>
      <c r="C7" s="124" t="s">
        <v>194</v>
      </c>
      <c r="D7" s="124" t="s">
        <v>195</v>
      </c>
      <c r="E7" s="124" t="s">
        <v>194</v>
      </c>
      <c r="F7" s="124" t="s">
        <v>195</v>
      </c>
    </row>
    <row r="8" spans="1:6" s="2" customFormat="1" ht="15" customHeight="1">
      <c r="A8" s="180" t="s">
        <v>1091</v>
      </c>
      <c r="B8" s="112">
        <f>+B9+B10+B11+B12</f>
        <v>0</v>
      </c>
      <c r="C8" s="112">
        <f>+C9+C10+C11+C12</f>
        <v>0</v>
      </c>
      <c r="D8" s="112">
        <f>+D9+D10+D11+D12</f>
        <v>0</v>
      </c>
      <c r="E8" s="112">
        <f>+E9+E10+E11+E12</f>
        <v>0</v>
      </c>
      <c r="F8" s="112">
        <f>+F9+F10+F11+F12</f>
        <v>0</v>
      </c>
    </row>
    <row r="9" spans="1:6" s="2" customFormat="1" ht="12.75">
      <c r="A9" s="181" t="s">
        <v>1193</v>
      </c>
      <c r="B9" s="112"/>
      <c r="C9" s="112"/>
      <c r="D9" s="182"/>
      <c r="E9" s="112"/>
      <c r="F9" s="182"/>
    </row>
    <row r="10" spans="1:6" s="2" customFormat="1" ht="12.75">
      <c r="A10" s="181" t="s">
        <v>1194</v>
      </c>
      <c r="B10" s="112"/>
      <c r="C10" s="112"/>
      <c r="D10" s="182"/>
      <c r="E10" s="112"/>
      <c r="F10" s="182"/>
    </row>
    <row r="11" spans="1:6" s="2" customFormat="1" ht="12.75">
      <c r="A11" s="181" t="s">
        <v>1195</v>
      </c>
      <c r="B11" s="112"/>
      <c r="C11" s="112"/>
      <c r="D11" s="182"/>
      <c r="E11" s="112"/>
      <c r="F11" s="182"/>
    </row>
    <row r="12" spans="1:6" s="2" customFormat="1" ht="12.75">
      <c r="A12" s="183" t="s">
        <v>1196</v>
      </c>
      <c r="B12" s="112"/>
      <c r="C12" s="112"/>
      <c r="D12" s="182"/>
      <c r="E12" s="112"/>
      <c r="F12" s="182"/>
    </row>
  </sheetData>
  <sheetProtection/>
  <mergeCells count="3">
    <mergeCell ref="A6:B6"/>
    <mergeCell ref="C6:D6"/>
    <mergeCell ref="E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160" zoomScaleSheetLayoutView="160" zoomScalePageLayoutView="0" workbookViewId="0" topLeftCell="A7">
      <selection activeCell="F17" sqref="F17"/>
    </sheetView>
  </sheetViews>
  <sheetFormatPr defaultColWidth="9.00390625" defaultRowHeight="12.75"/>
  <cols>
    <col min="1" max="1" width="10.25390625" style="100" customWidth="1"/>
    <col min="2" max="2" width="22.75390625" style="100" customWidth="1"/>
    <col min="3" max="8" width="8.75390625" style="100" customWidth="1"/>
    <col min="9" max="16384" width="9.125" style="100" customWidth="1"/>
  </cols>
  <sheetData>
    <row r="1" spans="1:7" ht="12.75">
      <c r="A1" s="174"/>
      <c r="B1" s="175" t="s">
        <v>51</v>
      </c>
      <c r="C1" s="166" t="str">
        <f>'Kadar.ode.'!C1</f>
        <v>Специјална болница Сокобања-Сокобања</v>
      </c>
      <c r="D1" s="170"/>
      <c r="E1" s="170"/>
      <c r="F1" s="170"/>
      <c r="G1" s="172"/>
    </row>
    <row r="2" spans="1:7" ht="12.75">
      <c r="A2" s="174"/>
      <c r="B2" s="175" t="s">
        <v>52</v>
      </c>
      <c r="C2" s="648">
        <f>'Kadar.ode.'!C2</f>
        <v>7248261</v>
      </c>
      <c r="D2" s="691"/>
      <c r="E2" s="170"/>
      <c r="F2" s="170"/>
      <c r="G2" s="172"/>
    </row>
    <row r="3" spans="1:7" ht="12.75">
      <c r="A3" s="174"/>
      <c r="B3" s="175" t="s">
        <v>54</v>
      </c>
      <c r="C3" s="166" t="str">
        <f>'Kadar.ode.'!C3</f>
        <v>31.12.2015.</v>
      </c>
      <c r="D3" s="170"/>
      <c r="E3" s="170"/>
      <c r="F3" s="170"/>
      <c r="G3" s="172"/>
    </row>
    <row r="4" spans="1:7" ht="14.25">
      <c r="A4" s="174"/>
      <c r="B4" s="175" t="s">
        <v>53</v>
      </c>
      <c r="C4" s="167" t="s">
        <v>100</v>
      </c>
      <c r="D4" s="171"/>
      <c r="E4" s="171"/>
      <c r="F4" s="171"/>
      <c r="G4" s="173"/>
    </row>
    <row r="5" spans="1:7" ht="14.25">
      <c r="A5" s="174"/>
      <c r="B5" s="175" t="s">
        <v>97</v>
      </c>
      <c r="C5" s="167"/>
      <c r="D5" s="171"/>
      <c r="E5" s="171"/>
      <c r="F5" s="171"/>
      <c r="G5" s="173"/>
    </row>
    <row r="7" spans="1:8" ht="21.75" customHeight="1">
      <c r="A7" s="652" t="s">
        <v>1147</v>
      </c>
      <c r="B7" s="652" t="s">
        <v>103</v>
      </c>
      <c r="C7" s="693" t="s">
        <v>104</v>
      </c>
      <c r="D7" s="694"/>
      <c r="E7" s="693" t="s">
        <v>105</v>
      </c>
      <c r="F7" s="694"/>
      <c r="G7" s="659" t="s">
        <v>1184</v>
      </c>
      <c r="H7" s="659"/>
    </row>
    <row r="8" spans="1:8" ht="72" customHeight="1" thickBot="1">
      <c r="A8" s="653"/>
      <c r="B8" s="653"/>
      <c r="C8" s="216" t="s">
        <v>1087</v>
      </c>
      <c r="D8" s="216" t="s">
        <v>195</v>
      </c>
      <c r="E8" s="216" t="s">
        <v>1087</v>
      </c>
      <c r="F8" s="221" t="s">
        <v>195</v>
      </c>
      <c r="G8" s="216" t="s">
        <v>1087</v>
      </c>
      <c r="H8" s="102" t="s">
        <v>195</v>
      </c>
    </row>
    <row r="9" spans="1:8" ht="15.75" thickTop="1">
      <c r="A9" s="554" t="s">
        <v>1069</v>
      </c>
      <c r="B9" s="555" t="s">
        <v>1070</v>
      </c>
      <c r="C9" s="609">
        <v>484</v>
      </c>
      <c r="D9" s="557">
        <v>550</v>
      </c>
      <c r="E9" s="116"/>
      <c r="F9" s="116"/>
      <c r="G9" s="609">
        <v>484</v>
      </c>
      <c r="H9" s="116">
        <f>D9+F9</f>
        <v>550</v>
      </c>
    </row>
    <row r="10" spans="1:8" ht="15">
      <c r="A10" s="554" t="s">
        <v>1071</v>
      </c>
      <c r="B10" s="555" t="s">
        <v>1070</v>
      </c>
      <c r="C10" s="609">
        <v>1862</v>
      </c>
      <c r="D10" s="558">
        <v>1900</v>
      </c>
      <c r="E10" s="116"/>
      <c r="F10" s="116"/>
      <c r="G10" s="609">
        <v>1862</v>
      </c>
      <c r="H10" s="116">
        <f aca="true" t="shared" si="0" ref="H10:H15">D10+F10</f>
        <v>1900</v>
      </c>
    </row>
    <row r="11" spans="1:8" ht="15">
      <c r="A11" s="554" t="s">
        <v>1069</v>
      </c>
      <c r="B11" s="555" t="s">
        <v>1072</v>
      </c>
      <c r="C11" s="609">
        <v>288</v>
      </c>
      <c r="D11" s="558">
        <v>300</v>
      </c>
      <c r="E11" s="116"/>
      <c r="F11" s="116"/>
      <c r="G11" s="609">
        <v>288</v>
      </c>
      <c r="H11" s="116">
        <f t="shared" si="0"/>
        <v>300</v>
      </c>
    </row>
    <row r="12" spans="1:8" ht="15">
      <c r="A12" s="554" t="s">
        <v>1071</v>
      </c>
      <c r="B12" s="555" t="s">
        <v>1072</v>
      </c>
      <c r="C12" s="609">
        <v>340</v>
      </c>
      <c r="D12" s="558">
        <v>350</v>
      </c>
      <c r="E12" s="116"/>
      <c r="F12" s="116"/>
      <c r="G12" s="609">
        <v>340</v>
      </c>
      <c r="H12" s="116">
        <f t="shared" si="0"/>
        <v>350</v>
      </c>
    </row>
    <row r="13" spans="1:8" ht="15">
      <c r="A13" s="554" t="s">
        <v>1069</v>
      </c>
      <c r="B13" s="555" t="s">
        <v>1073</v>
      </c>
      <c r="C13" s="609">
        <v>1192</v>
      </c>
      <c r="D13" s="558">
        <v>1200</v>
      </c>
      <c r="E13" s="116"/>
      <c r="F13" s="116"/>
      <c r="G13" s="609">
        <v>1192</v>
      </c>
      <c r="H13" s="116">
        <f t="shared" si="0"/>
        <v>1200</v>
      </c>
    </row>
    <row r="14" spans="1:8" s="113" customFormat="1" ht="15">
      <c r="A14" s="554" t="s">
        <v>1071</v>
      </c>
      <c r="B14" s="555" t="s">
        <v>1073</v>
      </c>
      <c r="C14" s="609">
        <v>2496</v>
      </c>
      <c r="D14" s="558">
        <v>2500</v>
      </c>
      <c r="E14" s="116"/>
      <c r="F14" s="116"/>
      <c r="G14" s="609">
        <v>2496</v>
      </c>
      <c r="H14" s="116">
        <f t="shared" si="0"/>
        <v>2500</v>
      </c>
    </row>
    <row r="15" spans="1:8" s="113" customFormat="1" ht="15">
      <c r="A15" s="554" t="s">
        <v>1074</v>
      </c>
      <c r="B15" s="555" t="s">
        <v>1075</v>
      </c>
      <c r="C15" s="556"/>
      <c r="D15" s="559"/>
      <c r="E15" s="116">
        <v>16</v>
      </c>
      <c r="F15" s="116">
        <v>20</v>
      </c>
      <c r="G15" s="117">
        <v>16</v>
      </c>
      <c r="H15" s="116">
        <f t="shared" si="0"/>
        <v>20</v>
      </c>
    </row>
    <row r="16" spans="1:8" s="113" customFormat="1" ht="17.25" customHeight="1">
      <c r="A16" s="560"/>
      <c r="B16" s="561" t="s">
        <v>1091</v>
      </c>
      <c r="C16" s="562">
        <f aca="true" t="shared" si="1" ref="C16:H16">SUM(C9:C15)</f>
        <v>6662</v>
      </c>
      <c r="D16" s="562">
        <f>SUM(D9:D15)</f>
        <v>6800</v>
      </c>
      <c r="E16" s="562">
        <f t="shared" si="1"/>
        <v>16</v>
      </c>
      <c r="F16" s="562">
        <v>20</v>
      </c>
      <c r="G16" s="562">
        <f t="shared" si="1"/>
        <v>6678</v>
      </c>
      <c r="H16" s="562">
        <f t="shared" si="1"/>
        <v>6820</v>
      </c>
    </row>
    <row r="17" spans="1:8" s="113" customFormat="1" ht="12.75" customHeight="1">
      <c r="A17" s="110" t="s">
        <v>101</v>
      </c>
      <c r="B17" s="119"/>
      <c r="C17" s="119"/>
      <c r="D17" s="119"/>
      <c r="E17" s="119"/>
      <c r="F17" s="119"/>
      <c r="G17" s="119"/>
      <c r="H17" s="224"/>
    </row>
    <row r="18" spans="1:8" s="113" customFormat="1" ht="25.5">
      <c r="A18" s="225" t="s">
        <v>32</v>
      </c>
      <c r="B18" s="115" t="s">
        <v>35</v>
      </c>
      <c r="C18" s="117"/>
      <c r="D18" s="117"/>
      <c r="E18" s="116"/>
      <c r="F18" s="116"/>
      <c r="G18" s="117"/>
      <c r="H18" s="116"/>
    </row>
    <row r="19" spans="1:8" s="113" customFormat="1" ht="25.5">
      <c r="A19" s="225" t="s">
        <v>33</v>
      </c>
      <c r="B19" s="115" t="s">
        <v>34</v>
      </c>
      <c r="C19" s="117"/>
      <c r="D19" s="117"/>
      <c r="E19" s="116"/>
      <c r="F19" s="116"/>
      <c r="G19" s="117"/>
      <c r="H19" s="116"/>
    </row>
    <row r="20" spans="1:8" s="113" customFormat="1" ht="10.5" customHeight="1">
      <c r="A20" s="110" t="s">
        <v>1184</v>
      </c>
      <c r="B20" s="108"/>
      <c r="C20" s="116"/>
      <c r="D20" s="116"/>
      <c r="E20" s="116"/>
      <c r="F20" s="116"/>
      <c r="G20" s="117"/>
      <c r="H20" s="116"/>
    </row>
    <row r="21" spans="1:8" ht="12.75">
      <c r="A21" s="110" t="s">
        <v>102</v>
      </c>
      <c r="B21" s="108"/>
      <c r="C21" s="116"/>
      <c r="D21" s="116"/>
      <c r="E21" s="116"/>
      <c r="F21" s="116"/>
      <c r="G21" s="117"/>
      <c r="H21" s="116"/>
    </row>
    <row r="22" spans="1:8" s="114" customFormat="1" ht="33.75" customHeight="1">
      <c r="A22" s="692" t="s">
        <v>37</v>
      </c>
      <c r="B22" s="692"/>
      <c r="C22" s="692"/>
      <c r="D22" s="692"/>
      <c r="E22" s="692"/>
      <c r="F22" s="692"/>
      <c r="G22" s="692"/>
      <c r="H22" s="692"/>
    </row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</sheetData>
  <sheetProtection/>
  <mergeCells count="7">
    <mergeCell ref="C2:D2"/>
    <mergeCell ref="G7:H7"/>
    <mergeCell ref="A22:H22"/>
    <mergeCell ref="A7:A8"/>
    <mergeCell ref="B7:B8"/>
    <mergeCell ref="C7:D7"/>
    <mergeCell ref="E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9"/>
  <sheetViews>
    <sheetView view="pageBreakPreview"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12.75390625" style="0" customWidth="1"/>
    <col min="2" max="2" width="37.25390625" style="0" customWidth="1"/>
    <col min="3" max="3" width="8.875" style="0" customWidth="1"/>
    <col min="4" max="4" width="6.625" style="0" customWidth="1"/>
    <col min="5" max="5" width="8.25390625" style="0" customWidth="1"/>
    <col min="6" max="6" width="6.75390625" style="0" customWidth="1"/>
  </cols>
  <sheetData>
    <row r="1" spans="1:8" ht="12.75">
      <c r="A1" s="174"/>
      <c r="B1" s="175" t="s">
        <v>51</v>
      </c>
      <c r="C1" s="166" t="str">
        <f>'Kadar.ode.'!C1</f>
        <v>Специјална болница Сокобања-Сокобања</v>
      </c>
      <c r="D1" s="170"/>
      <c r="E1" s="170"/>
      <c r="F1" s="170"/>
      <c r="G1" s="172"/>
      <c r="H1" s="103"/>
    </row>
    <row r="2" spans="1:8" ht="12.75">
      <c r="A2" s="174"/>
      <c r="B2" s="175" t="s">
        <v>52</v>
      </c>
      <c r="C2" s="166">
        <f>'Kadar.ode.'!C2</f>
        <v>7248261</v>
      </c>
      <c r="D2" s="170"/>
      <c r="E2" s="170"/>
      <c r="F2" s="170"/>
      <c r="G2" s="172"/>
      <c r="H2" s="103"/>
    </row>
    <row r="3" spans="1:8" ht="12.75">
      <c r="A3" s="174"/>
      <c r="B3" s="175" t="s">
        <v>54</v>
      </c>
      <c r="C3" s="166" t="str">
        <f>'Kadar.ode.'!C3</f>
        <v>31.12.2015.</v>
      </c>
      <c r="D3" s="170"/>
      <c r="E3" s="170"/>
      <c r="F3" s="170"/>
      <c r="G3" s="172"/>
      <c r="H3" s="103"/>
    </row>
    <row r="4" spans="1:8" ht="14.25">
      <c r="A4" s="174"/>
      <c r="B4" s="175" t="s">
        <v>53</v>
      </c>
      <c r="C4" s="167" t="s">
        <v>98</v>
      </c>
      <c r="D4" s="171"/>
      <c r="E4" s="171"/>
      <c r="F4" s="171"/>
      <c r="G4" s="173"/>
      <c r="H4" s="103"/>
    </row>
    <row r="5" spans="1:8" ht="14.25">
      <c r="A5" s="174"/>
      <c r="B5" s="175" t="s">
        <v>97</v>
      </c>
      <c r="C5" s="167"/>
      <c r="D5" s="171"/>
      <c r="E5" s="171"/>
      <c r="F5" s="171"/>
      <c r="G5" s="173"/>
      <c r="H5" s="103"/>
    </row>
    <row r="6" spans="1:8" ht="15.75">
      <c r="A6" s="130"/>
      <c r="B6" s="130"/>
      <c r="C6" s="130"/>
      <c r="D6" s="130"/>
      <c r="E6" s="130"/>
      <c r="F6" s="130"/>
      <c r="G6" s="100"/>
      <c r="H6" s="100"/>
    </row>
    <row r="7" spans="1:8" ht="12.75">
      <c r="A7" s="695" t="s">
        <v>8</v>
      </c>
      <c r="B7" s="652" t="s">
        <v>99</v>
      </c>
      <c r="C7" s="659" t="s">
        <v>104</v>
      </c>
      <c r="D7" s="659"/>
      <c r="E7" s="659" t="s">
        <v>105</v>
      </c>
      <c r="F7" s="659"/>
      <c r="G7" s="659" t="s">
        <v>1184</v>
      </c>
      <c r="H7" s="659"/>
    </row>
    <row r="8" spans="1:8" ht="22.5">
      <c r="A8" s="696"/>
      <c r="B8" s="696"/>
      <c r="C8" s="234" t="s">
        <v>194</v>
      </c>
      <c r="D8" s="234" t="s">
        <v>195</v>
      </c>
      <c r="E8" s="234" t="s">
        <v>194</v>
      </c>
      <c r="F8" s="234" t="s">
        <v>195</v>
      </c>
      <c r="G8" s="234" t="s">
        <v>194</v>
      </c>
      <c r="H8" s="234" t="s">
        <v>195</v>
      </c>
    </row>
    <row r="9" spans="1:8" ht="15.75">
      <c r="A9" s="285" t="s">
        <v>198</v>
      </c>
      <c r="B9" s="278"/>
      <c r="C9" s="275"/>
      <c r="D9" s="275"/>
      <c r="E9" s="275"/>
      <c r="F9" s="275"/>
      <c r="G9" s="275"/>
      <c r="H9" s="275"/>
    </row>
    <row r="10" spans="1:8" ht="25.5">
      <c r="A10" s="279" t="s">
        <v>310</v>
      </c>
      <c r="B10" s="280" t="s">
        <v>311</v>
      </c>
      <c r="C10" s="120"/>
      <c r="D10" s="120"/>
      <c r="E10" s="117"/>
      <c r="F10" s="117"/>
      <c r="G10" s="117"/>
      <c r="H10" s="117"/>
    </row>
    <row r="11" spans="1:8" ht="25.5">
      <c r="A11" s="279" t="s">
        <v>312</v>
      </c>
      <c r="B11" s="280" t="s">
        <v>313</v>
      </c>
      <c r="C11" s="120"/>
      <c r="D11" s="120"/>
      <c r="E11" s="117"/>
      <c r="F11" s="117"/>
      <c r="G11" s="117"/>
      <c r="H11" s="117"/>
    </row>
    <row r="12" spans="1:8" ht="25.5">
      <c r="A12" s="279" t="s">
        <v>314</v>
      </c>
      <c r="B12" s="280" t="s">
        <v>315</v>
      </c>
      <c r="C12" s="120"/>
      <c r="D12" s="120"/>
      <c r="E12" s="117"/>
      <c r="F12" s="117"/>
      <c r="G12" s="117"/>
      <c r="H12" s="117"/>
    </row>
    <row r="13" spans="1:8" ht="12.75">
      <c r="A13" s="279" t="s">
        <v>316</v>
      </c>
      <c r="B13" s="280" t="s">
        <v>317</v>
      </c>
      <c r="C13" s="120"/>
      <c r="D13" s="120"/>
      <c r="E13" s="117"/>
      <c r="F13" s="117"/>
      <c r="G13" s="117"/>
      <c r="H13" s="117"/>
    </row>
    <row r="14" spans="1:8" ht="12.75">
      <c r="A14" s="279" t="s">
        <v>318</v>
      </c>
      <c r="B14" s="280" t="s">
        <v>319</v>
      </c>
      <c r="C14" s="120"/>
      <c r="D14" s="120"/>
      <c r="E14" s="117"/>
      <c r="F14" s="117"/>
      <c r="G14" s="117"/>
      <c r="H14" s="117"/>
    </row>
    <row r="15" spans="1:8" ht="38.25">
      <c r="A15" s="279" t="s">
        <v>320</v>
      </c>
      <c r="B15" s="280" t="s">
        <v>321</v>
      </c>
      <c r="C15" s="120"/>
      <c r="D15" s="120"/>
      <c r="E15" s="117"/>
      <c r="F15" s="117"/>
      <c r="G15" s="117"/>
      <c r="H15" s="117"/>
    </row>
    <row r="16" spans="1:8" ht="25.5">
      <c r="A16" s="279" t="s">
        <v>322</v>
      </c>
      <c r="B16" s="280" t="s">
        <v>323</v>
      </c>
      <c r="C16" s="120"/>
      <c r="D16" s="120"/>
      <c r="E16" s="117"/>
      <c r="F16" s="117"/>
      <c r="G16" s="117"/>
      <c r="H16" s="117"/>
    </row>
    <row r="17" spans="1:8" ht="38.25">
      <c r="A17" s="279" t="s">
        <v>324</v>
      </c>
      <c r="B17" s="280" t="s">
        <v>325</v>
      </c>
      <c r="C17" s="120"/>
      <c r="D17" s="120"/>
      <c r="E17" s="117"/>
      <c r="F17" s="117"/>
      <c r="G17" s="117"/>
      <c r="H17" s="117"/>
    </row>
    <row r="18" spans="1:8" ht="38.25">
      <c r="A18" s="279" t="s">
        <v>326</v>
      </c>
      <c r="B18" s="280" t="s">
        <v>327</v>
      </c>
      <c r="C18" s="120"/>
      <c r="D18" s="120"/>
      <c r="E18" s="117"/>
      <c r="F18" s="117"/>
      <c r="G18" s="117"/>
      <c r="H18" s="117"/>
    </row>
    <row r="19" spans="1:8" ht="38.25">
      <c r="A19" s="279" t="s">
        <v>328</v>
      </c>
      <c r="B19" s="280" t="s">
        <v>329</v>
      </c>
      <c r="C19" s="120"/>
      <c r="D19" s="120"/>
      <c r="E19" s="117"/>
      <c r="F19" s="117"/>
      <c r="G19" s="117"/>
      <c r="H19" s="117"/>
    </row>
    <row r="20" spans="1:8" ht="51">
      <c r="A20" s="279" t="s">
        <v>330</v>
      </c>
      <c r="B20" s="280" t="s">
        <v>331</v>
      </c>
      <c r="C20" s="120"/>
      <c r="D20" s="120"/>
      <c r="E20" s="117"/>
      <c r="F20" s="117"/>
      <c r="G20" s="117"/>
      <c r="H20" s="117"/>
    </row>
    <row r="21" spans="1:8" ht="51">
      <c r="A21" s="279" t="s">
        <v>332</v>
      </c>
      <c r="B21" s="280" t="s">
        <v>333</v>
      </c>
      <c r="C21" s="244"/>
      <c r="D21" s="244"/>
      <c r="E21" s="244"/>
      <c r="F21" s="244"/>
      <c r="G21" s="244"/>
      <c r="H21" s="244"/>
    </row>
    <row r="22" spans="1:8" ht="38.25">
      <c r="A22" s="279" t="s">
        <v>334</v>
      </c>
      <c r="B22" s="280" t="s">
        <v>335</v>
      </c>
      <c r="C22" s="120"/>
      <c r="D22" s="120"/>
      <c r="E22" s="117"/>
      <c r="F22" s="117"/>
      <c r="G22" s="117"/>
      <c r="H22" s="117"/>
    </row>
    <row r="23" spans="1:8" ht="51">
      <c r="A23" s="279" t="s">
        <v>336</v>
      </c>
      <c r="B23" s="280" t="s">
        <v>337</v>
      </c>
      <c r="C23" s="120"/>
      <c r="D23" s="120"/>
      <c r="E23" s="117"/>
      <c r="F23" s="117"/>
      <c r="G23" s="117"/>
      <c r="H23" s="117"/>
    </row>
    <row r="24" spans="1:8" ht="51">
      <c r="A24" s="279" t="s">
        <v>338</v>
      </c>
      <c r="B24" s="280" t="s">
        <v>339</v>
      </c>
      <c r="C24" s="120"/>
      <c r="D24" s="120"/>
      <c r="E24" s="117"/>
      <c r="F24" s="117"/>
      <c r="G24" s="117"/>
      <c r="H24" s="117"/>
    </row>
    <row r="25" spans="1:8" ht="38.25">
      <c r="A25" s="279" t="s">
        <v>340</v>
      </c>
      <c r="B25" s="280" t="s">
        <v>341</v>
      </c>
      <c r="C25" s="120"/>
      <c r="D25" s="120"/>
      <c r="E25" s="117"/>
      <c r="F25" s="117"/>
      <c r="G25" s="117"/>
      <c r="H25" s="117"/>
    </row>
    <row r="26" spans="1:8" ht="51">
      <c r="A26" s="279" t="s">
        <v>342</v>
      </c>
      <c r="B26" s="280" t="s">
        <v>343</v>
      </c>
      <c r="C26" s="120"/>
      <c r="D26" s="120"/>
      <c r="E26" s="117"/>
      <c r="F26" s="117"/>
      <c r="G26" s="117"/>
      <c r="H26" s="117"/>
    </row>
    <row r="27" spans="1:8" ht="51">
      <c r="A27" s="279" t="s">
        <v>344</v>
      </c>
      <c r="B27" s="280" t="s">
        <v>345</v>
      </c>
      <c r="C27" s="120"/>
      <c r="D27" s="120"/>
      <c r="E27" s="117"/>
      <c r="F27" s="117"/>
      <c r="G27" s="117"/>
      <c r="H27" s="117"/>
    </row>
    <row r="28" spans="1:8" ht="25.5">
      <c r="A28" s="279" t="s">
        <v>346</v>
      </c>
      <c r="B28" s="280" t="s">
        <v>347</v>
      </c>
      <c r="C28" s="120"/>
      <c r="D28" s="120"/>
      <c r="E28" s="117"/>
      <c r="F28" s="117"/>
      <c r="G28" s="117"/>
      <c r="H28" s="117"/>
    </row>
    <row r="29" spans="1:8" ht="38.25">
      <c r="A29" s="279" t="s">
        <v>348</v>
      </c>
      <c r="B29" s="280" t="s">
        <v>349</v>
      </c>
      <c r="C29" s="120"/>
      <c r="D29" s="120"/>
      <c r="E29" s="117"/>
      <c r="F29" s="117"/>
      <c r="G29" s="117"/>
      <c r="H29" s="117"/>
    </row>
    <row r="30" spans="1:8" ht="38.25">
      <c r="A30" s="279" t="s">
        <v>350</v>
      </c>
      <c r="B30" s="280" t="s">
        <v>351</v>
      </c>
      <c r="C30" s="120"/>
      <c r="D30" s="120"/>
      <c r="E30" s="117"/>
      <c r="F30" s="117"/>
      <c r="G30" s="117"/>
      <c r="H30" s="117"/>
    </row>
    <row r="31" spans="1:8" ht="12.75">
      <c r="A31" s="279" t="s">
        <v>352</v>
      </c>
      <c r="B31" s="280" t="s">
        <v>353</v>
      </c>
      <c r="C31" s="120"/>
      <c r="D31" s="120"/>
      <c r="E31" s="117"/>
      <c r="F31" s="117"/>
      <c r="G31" s="117"/>
      <c r="H31" s="117"/>
    </row>
    <row r="32" spans="1:8" ht="12.75">
      <c r="A32" s="279" t="s">
        <v>354</v>
      </c>
      <c r="B32" s="280" t="s">
        <v>355</v>
      </c>
      <c r="C32" s="120"/>
      <c r="D32" s="120"/>
      <c r="E32" s="117"/>
      <c r="F32" s="117"/>
      <c r="G32" s="117"/>
      <c r="H32" s="117"/>
    </row>
    <row r="33" spans="1:8" ht="25.5">
      <c r="A33" s="279" t="s">
        <v>356</v>
      </c>
      <c r="B33" s="280" t="s">
        <v>357</v>
      </c>
      <c r="C33" s="273"/>
      <c r="D33" s="273"/>
      <c r="E33" s="273"/>
      <c r="F33" s="273"/>
      <c r="G33" s="273"/>
      <c r="H33" s="273"/>
    </row>
    <row r="34" spans="1:8" ht="38.25">
      <c r="A34" s="279" t="s">
        <v>358</v>
      </c>
      <c r="B34" s="280" t="s">
        <v>359</v>
      </c>
      <c r="C34" s="120"/>
      <c r="D34" s="120"/>
      <c r="E34" s="117"/>
      <c r="F34" s="117"/>
      <c r="G34" s="117"/>
      <c r="H34" s="117"/>
    </row>
    <row r="35" spans="1:8" ht="25.5">
      <c r="A35" s="279" t="s">
        <v>360</v>
      </c>
      <c r="B35" s="280" t="s">
        <v>361</v>
      </c>
      <c r="C35" s="120"/>
      <c r="D35" s="120"/>
      <c r="E35" s="117"/>
      <c r="F35" s="117"/>
      <c r="G35" s="117"/>
      <c r="H35" s="117"/>
    </row>
    <row r="36" spans="1:8" ht="25.5">
      <c r="A36" s="279" t="s">
        <v>362</v>
      </c>
      <c r="B36" s="280" t="s">
        <v>363</v>
      </c>
      <c r="C36" s="120"/>
      <c r="D36" s="120"/>
      <c r="E36" s="117"/>
      <c r="F36" s="117"/>
      <c r="G36" s="117"/>
      <c r="H36" s="117"/>
    </row>
    <row r="37" spans="1:8" ht="25.5">
      <c r="A37" s="279" t="s">
        <v>364</v>
      </c>
      <c r="B37" s="280" t="s">
        <v>365</v>
      </c>
      <c r="C37" s="120"/>
      <c r="D37" s="120"/>
      <c r="E37" s="117"/>
      <c r="F37" s="117"/>
      <c r="G37" s="117"/>
      <c r="H37" s="117"/>
    </row>
    <row r="38" spans="1:8" ht="12.75">
      <c r="A38" s="161"/>
      <c r="B38" s="280"/>
      <c r="C38" s="120"/>
      <c r="D38" s="120"/>
      <c r="E38" s="117"/>
      <c r="F38" s="117"/>
      <c r="G38" s="117"/>
      <c r="H38" s="117"/>
    </row>
    <row r="39" spans="1:8" ht="15" customHeight="1">
      <c r="A39" s="285" t="s">
        <v>199</v>
      </c>
      <c r="B39" s="281"/>
      <c r="C39" s="276"/>
      <c r="D39" s="276"/>
      <c r="E39" s="277"/>
      <c r="F39" s="277"/>
      <c r="G39" s="277"/>
      <c r="H39" s="277"/>
    </row>
    <row r="40" spans="1:8" ht="12.75">
      <c r="A40" s="279" t="s">
        <v>200</v>
      </c>
      <c r="B40" s="280" t="s">
        <v>201</v>
      </c>
      <c r="C40" s="120"/>
      <c r="D40" s="120"/>
      <c r="E40" s="117"/>
      <c r="F40" s="117"/>
      <c r="G40" s="117"/>
      <c r="H40" s="117"/>
    </row>
    <row r="41" spans="1:8" ht="12.75">
      <c r="A41" s="279" t="s">
        <v>202</v>
      </c>
      <c r="B41" s="280" t="s">
        <v>203</v>
      </c>
      <c r="C41" s="120"/>
      <c r="D41" s="120"/>
      <c r="E41" s="117"/>
      <c r="F41" s="117"/>
      <c r="G41" s="117"/>
      <c r="H41" s="117"/>
    </row>
    <row r="42" spans="1:8" ht="12.75">
      <c r="A42" s="161"/>
      <c r="B42" s="280"/>
      <c r="C42" s="120"/>
      <c r="D42" s="120"/>
      <c r="E42" s="117"/>
      <c r="F42" s="117"/>
      <c r="G42" s="117"/>
      <c r="H42" s="117"/>
    </row>
    <row r="43" spans="1:8" ht="15.75">
      <c r="A43" s="282" t="s">
        <v>512</v>
      </c>
      <c r="B43" s="281"/>
      <c r="C43" s="276"/>
      <c r="D43" s="276"/>
      <c r="E43" s="277"/>
      <c r="F43" s="277"/>
      <c r="G43" s="277"/>
      <c r="H43" s="277"/>
    </row>
    <row r="44" spans="1:8" ht="38.25">
      <c r="A44" s="279" t="s">
        <v>521</v>
      </c>
      <c r="B44" s="289" t="s">
        <v>527</v>
      </c>
      <c r="C44" s="120"/>
      <c r="D44" s="120"/>
      <c r="E44" s="117"/>
      <c r="F44" s="117"/>
      <c r="G44" s="117"/>
      <c r="H44" s="117"/>
    </row>
    <row r="45" spans="1:8" ht="38.25">
      <c r="A45" s="279" t="s">
        <v>522</v>
      </c>
      <c r="B45" s="289" t="s">
        <v>528</v>
      </c>
      <c r="C45" s="120"/>
      <c r="D45" s="120"/>
      <c r="E45" s="117"/>
      <c r="F45" s="117"/>
      <c r="G45" s="117"/>
      <c r="H45" s="117"/>
    </row>
    <row r="46" spans="1:8" ht="38.25">
      <c r="A46" s="279" t="s">
        <v>523</v>
      </c>
      <c r="B46" s="289" t="s">
        <v>529</v>
      </c>
      <c r="C46" s="120"/>
      <c r="D46" s="120"/>
      <c r="E46" s="117"/>
      <c r="F46" s="117"/>
      <c r="G46" s="117"/>
      <c r="H46" s="117"/>
    </row>
    <row r="47" spans="1:8" ht="38.25">
      <c r="A47" s="279" t="s">
        <v>524</v>
      </c>
      <c r="B47" s="289" t="s">
        <v>530</v>
      </c>
      <c r="C47" s="120"/>
      <c r="D47" s="120"/>
      <c r="E47" s="117"/>
      <c r="F47" s="117"/>
      <c r="G47" s="117"/>
      <c r="H47" s="117"/>
    </row>
    <row r="48" spans="1:8" ht="38.25">
      <c r="A48" s="279" t="s">
        <v>525</v>
      </c>
      <c r="B48" s="289" t="s">
        <v>531</v>
      </c>
      <c r="C48" s="120"/>
      <c r="D48" s="120"/>
      <c r="E48" s="117"/>
      <c r="F48" s="117"/>
      <c r="G48" s="117"/>
      <c r="H48" s="117"/>
    </row>
    <row r="49" spans="1:8" ht="38.25">
      <c r="A49" s="279" t="s">
        <v>526</v>
      </c>
      <c r="B49" s="289" t="s">
        <v>532</v>
      </c>
      <c r="C49" s="120"/>
      <c r="D49" s="120"/>
      <c r="E49" s="117"/>
      <c r="F49" s="117"/>
      <c r="G49" s="117"/>
      <c r="H49" s="117"/>
    </row>
    <row r="50" spans="1:8" ht="25.5">
      <c r="A50" s="279" t="s">
        <v>204</v>
      </c>
      <c r="B50" s="280" t="s">
        <v>205</v>
      </c>
      <c r="C50" s="120"/>
      <c r="D50" s="120"/>
      <c r="E50" s="117"/>
      <c r="F50" s="117"/>
      <c r="G50" s="117"/>
      <c r="H50" s="117"/>
    </row>
    <row r="51" spans="1:8" ht="25.5">
      <c r="A51" s="279" t="s">
        <v>206</v>
      </c>
      <c r="B51" s="280" t="s">
        <v>207</v>
      </c>
      <c r="C51" s="120"/>
      <c r="D51" s="120"/>
      <c r="E51" s="117"/>
      <c r="F51" s="117"/>
      <c r="G51" s="117"/>
      <c r="H51" s="117"/>
    </row>
    <row r="52" spans="1:8" ht="27.75" customHeight="1">
      <c r="A52" s="279" t="s">
        <v>208</v>
      </c>
      <c r="B52" s="280" t="s">
        <v>209</v>
      </c>
      <c r="C52" s="283"/>
      <c r="D52" s="283"/>
      <c r="E52" s="283"/>
      <c r="F52" s="283"/>
      <c r="G52" s="283"/>
      <c r="H52" s="283"/>
    </row>
    <row r="53" spans="1:8" ht="28.5" customHeight="1">
      <c r="A53" s="279" t="s">
        <v>210</v>
      </c>
      <c r="B53" s="280" t="s">
        <v>211</v>
      </c>
      <c r="C53" s="283"/>
      <c r="D53" s="283"/>
      <c r="E53" s="283"/>
      <c r="F53" s="283"/>
      <c r="G53" s="283"/>
      <c r="H53" s="283"/>
    </row>
    <row r="54" spans="1:8" ht="38.25">
      <c r="A54" s="279" t="s">
        <v>212</v>
      </c>
      <c r="B54" s="280" t="s">
        <v>213</v>
      </c>
      <c r="C54" s="223"/>
      <c r="D54" s="223"/>
      <c r="E54" s="117"/>
      <c r="F54" s="117"/>
      <c r="G54" s="274"/>
      <c r="H54" s="117"/>
    </row>
    <row r="55" spans="1:8" ht="12.75">
      <c r="A55" s="161"/>
      <c r="B55" s="280"/>
      <c r="C55" s="154"/>
      <c r="D55" s="154"/>
      <c r="E55" s="154"/>
      <c r="F55" s="154"/>
      <c r="G55" s="154"/>
      <c r="H55" s="154"/>
    </row>
    <row r="56" spans="1:8" ht="15.75">
      <c r="A56" s="285" t="s">
        <v>214</v>
      </c>
      <c r="B56" s="284"/>
      <c r="C56" s="278"/>
      <c r="D56" s="278"/>
      <c r="E56" s="278"/>
      <c r="F56" s="278"/>
      <c r="G56" s="278"/>
      <c r="H56" s="278"/>
    </row>
    <row r="57" spans="1:8" ht="25.5">
      <c r="A57" s="279" t="s">
        <v>215</v>
      </c>
      <c r="B57" s="280" t="s">
        <v>216</v>
      </c>
      <c r="C57" s="154"/>
      <c r="D57" s="154"/>
      <c r="E57" s="154"/>
      <c r="F57" s="154"/>
      <c r="G57" s="154"/>
      <c r="H57" s="154"/>
    </row>
    <row r="58" spans="1:8" ht="25.5">
      <c r="A58" s="279" t="s">
        <v>217</v>
      </c>
      <c r="B58" s="280" t="s">
        <v>218</v>
      </c>
      <c r="C58" s="154"/>
      <c r="D58" s="154"/>
      <c r="E58" s="154"/>
      <c r="F58" s="154"/>
      <c r="G58" s="154"/>
      <c r="H58" s="154"/>
    </row>
    <row r="59" spans="1:8" ht="25.5">
      <c r="A59" s="279" t="s">
        <v>219</v>
      </c>
      <c r="B59" s="280" t="s">
        <v>220</v>
      </c>
      <c r="C59" s="154"/>
      <c r="D59" s="154"/>
      <c r="E59" s="154"/>
      <c r="F59" s="154"/>
      <c r="G59" s="154"/>
      <c r="H59" s="154"/>
    </row>
    <row r="60" spans="1:8" ht="25.5">
      <c r="A60" s="279" t="s">
        <v>221</v>
      </c>
      <c r="B60" s="280" t="s">
        <v>222</v>
      </c>
      <c r="C60" s="154"/>
      <c r="D60" s="154"/>
      <c r="E60" s="154"/>
      <c r="F60" s="154"/>
      <c r="G60" s="154"/>
      <c r="H60" s="154"/>
    </row>
    <row r="61" spans="1:8" ht="25.5">
      <c r="A61" s="279" t="s">
        <v>223</v>
      </c>
      <c r="B61" s="280" t="s">
        <v>224</v>
      </c>
      <c r="C61" s="154"/>
      <c r="D61" s="154"/>
      <c r="E61" s="154"/>
      <c r="F61" s="154"/>
      <c r="G61" s="154"/>
      <c r="H61" s="154"/>
    </row>
    <row r="62" spans="1:8" ht="25.5">
      <c r="A62" s="279" t="s">
        <v>225</v>
      </c>
      <c r="B62" s="280" t="s">
        <v>226</v>
      </c>
      <c r="C62" s="154"/>
      <c r="D62" s="154"/>
      <c r="E62" s="154"/>
      <c r="F62" s="154"/>
      <c r="G62" s="154"/>
      <c r="H62" s="154"/>
    </row>
    <row r="63" spans="1:8" ht="25.5">
      <c r="A63" s="279" t="s">
        <v>227</v>
      </c>
      <c r="B63" s="280" t="s">
        <v>228</v>
      </c>
      <c r="C63" s="154"/>
      <c r="D63" s="154"/>
      <c r="E63" s="154"/>
      <c r="F63" s="154"/>
      <c r="G63" s="154"/>
      <c r="H63" s="154"/>
    </row>
    <row r="64" spans="1:8" ht="25.5">
      <c r="A64" s="279" t="s">
        <v>229</v>
      </c>
      <c r="B64" s="280" t="s">
        <v>230</v>
      </c>
      <c r="C64" s="154"/>
      <c r="D64" s="154"/>
      <c r="E64" s="154"/>
      <c r="F64" s="154"/>
      <c r="G64" s="154"/>
      <c r="H64" s="154"/>
    </row>
    <row r="65" spans="1:8" ht="25.5">
      <c r="A65" s="279" t="s">
        <v>231</v>
      </c>
      <c r="B65" s="280" t="s">
        <v>232</v>
      </c>
      <c r="C65" s="154"/>
      <c r="D65" s="154"/>
      <c r="E65" s="154"/>
      <c r="F65" s="154"/>
      <c r="G65" s="154"/>
      <c r="H65" s="154"/>
    </row>
    <row r="66" spans="1:8" ht="25.5">
      <c r="A66" s="279" t="s">
        <v>233</v>
      </c>
      <c r="B66" s="280" t="s">
        <v>234</v>
      </c>
      <c r="C66" s="154"/>
      <c r="D66" s="154"/>
      <c r="E66" s="154"/>
      <c r="F66" s="154"/>
      <c r="G66" s="154"/>
      <c r="H66" s="154"/>
    </row>
    <row r="67" spans="1:8" ht="25.5">
      <c r="A67" s="279" t="s">
        <v>235</v>
      </c>
      <c r="B67" s="280" t="s">
        <v>236</v>
      </c>
      <c r="C67" s="154"/>
      <c r="D67" s="154"/>
      <c r="E67" s="154"/>
      <c r="F67" s="154"/>
      <c r="G67" s="154"/>
      <c r="H67" s="154"/>
    </row>
    <row r="68" spans="1:8" ht="25.5">
      <c r="A68" s="279" t="s">
        <v>237</v>
      </c>
      <c r="B68" s="280" t="s">
        <v>238</v>
      </c>
      <c r="C68" s="154"/>
      <c r="D68" s="154"/>
      <c r="E68" s="154"/>
      <c r="F68" s="154"/>
      <c r="G68" s="154"/>
      <c r="H68" s="154"/>
    </row>
    <row r="69" spans="1:8" ht="25.5">
      <c r="A69" s="279" t="s">
        <v>239</v>
      </c>
      <c r="B69" s="280" t="s">
        <v>240</v>
      </c>
      <c r="C69" s="154"/>
      <c r="D69" s="154"/>
      <c r="E69" s="154"/>
      <c r="F69" s="154"/>
      <c r="G69" s="154"/>
      <c r="H69" s="154"/>
    </row>
    <row r="70" spans="1:8" ht="25.5">
      <c r="A70" s="279" t="s">
        <v>241</v>
      </c>
      <c r="B70" s="280" t="s">
        <v>242</v>
      </c>
      <c r="C70" s="154"/>
      <c r="D70" s="154"/>
      <c r="E70" s="154"/>
      <c r="F70" s="154"/>
      <c r="G70" s="154"/>
      <c r="H70" s="154"/>
    </row>
    <row r="71" spans="1:8" ht="25.5">
      <c r="A71" s="279" t="s">
        <v>243</v>
      </c>
      <c r="B71" s="280" t="s">
        <v>244</v>
      </c>
      <c r="C71" s="154"/>
      <c r="D71" s="154"/>
      <c r="E71" s="154"/>
      <c r="F71" s="154"/>
      <c r="G71" s="154"/>
      <c r="H71" s="154"/>
    </row>
    <row r="72" spans="1:8" ht="25.5">
      <c r="A72" s="279" t="s">
        <v>245</v>
      </c>
      <c r="B72" s="280" t="s">
        <v>246</v>
      </c>
      <c r="C72" s="154"/>
      <c r="D72" s="154"/>
      <c r="E72" s="154"/>
      <c r="F72" s="154"/>
      <c r="G72" s="154"/>
      <c r="H72" s="154"/>
    </row>
    <row r="73" spans="1:8" ht="25.5">
      <c r="A73" s="279" t="s">
        <v>247</v>
      </c>
      <c r="B73" s="280" t="s">
        <v>248</v>
      </c>
      <c r="C73" s="154"/>
      <c r="D73" s="154"/>
      <c r="E73" s="154"/>
      <c r="F73" s="154"/>
      <c r="G73" s="154"/>
      <c r="H73" s="154"/>
    </row>
    <row r="74" spans="1:8" ht="25.5">
      <c r="A74" s="279" t="s">
        <v>249</v>
      </c>
      <c r="B74" s="280" t="s">
        <v>251</v>
      </c>
      <c r="C74" s="154"/>
      <c r="D74" s="154"/>
      <c r="E74" s="154"/>
      <c r="F74" s="154"/>
      <c r="G74" s="154"/>
      <c r="H74" s="154"/>
    </row>
    <row r="75" spans="1:8" ht="38.25">
      <c r="A75" s="279" t="s">
        <v>252</v>
      </c>
      <c r="B75" s="280" t="s">
        <v>253</v>
      </c>
      <c r="C75" s="154"/>
      <c r="D75" s="154"/>
      <c r="E75" s="154"/>
      <c r="F75" s="154"/>
      <c r="G75" s="154"/>
      <c r="H75" s="154"/>
    </row>
    <row r="76" spans="1:8" ht="38.25">
      <c r="A76" s="279" t="s">
        <v>254</v>
      </c>
      <c r="B76" s="280" t="s">
        <v>255</v>
      </c>
      <c r="C76" s="154"/>
      <c r="D76" s="154"/>
      <c r="E76" s="154"/>
      <c r="F76" s="154"/>
      <c r="G76" s="154"/>
      <c r="H76" s="154"/>
    </row>
    <row r="77" spans="1:8" ht="38.25">
      <c r="A77" s="279" t="s">
        <v>256</v>
      </c>
      <c r="B77" s="280" t="s">
        <v>257</v>
      </c>
      <c r="C77" s="154"/>
      <c r="D77" s="154"/>
      <c r="E77" s="154"/>
      <c r="F77" s="154"/>
      <c r="G77" s="154"/>
      <c r="H77" s="154"/>
    </row>
    <row r="78" spans="1:8" ht="38.25">
      <c r="A78" s="279" t="s">
        <v>258</v>
      </c>
      <c r="B78" s="280" t="s">
        <v>259</v>
      </c>
      <c r="C78" s="154"/>
      <c r="D78" s="154"/>
      <c r="E78" s="154"/>
      <c r="F78" s="154"/>
      <c r="G78" s="154"/>
      <c r="H78" s="154"/>
    </row>
    <row r="79" spans="1:8" ht="25.5">
      <c r="A79" s="279" t="s">
        <v>366</v>
      </c>
      <c r="B79" s="280" t="s">
        <v>367</v>
      </c>
      <c r="C79" s="154"/>
      <c r="D79" s="154"/>
      <c r="E79" s="154"/>
      <c r="F79" s="154"/>
      <c r="G79" s="154"/>
      <c r="H79" s="154"/>
    </row>
    <row r="80" spans="1:8" ht="25.5">
      <c r="A80" s="279" t="s">
        <v>368</v>
      </c>
      <c r="B80" s="280" t="s">
        <v>369</v>
      </c>
      <c r="C80" s="154"/>
      <c r="D80" s="154"/>
      <c r="E80" s="154"/>
      <c r="F80" s="154"/>
      <c r="G80" s="154"/>
      <c r="H80" s="154"/>
    </row>
    <row r="81" spans="1:8" ht="12.75">
      <c r="A81" s="161"/>
      <c r="B81" s="280"/>
      <c r="C81" s="154"/>
      <c r="D81" s="154"/>
      <c r="E81" s="154"/>
      <c r="F81" s="154"/>
      <c r="G81" s="154"/>
      <c r="H81" s="154"/>
    </row>
    <row r="82" spans="1:8" ht="15.75">
      <c r="A82" s="285" t="s">
        <v>513</v>
      </c>
      <c r="B82" s="287"/>
      <c r="C82" s="288"/>
      <c r="D82" s="288"/>
      <c r="E82" s="288"/>
      <c r="F82" s="288"/>
      <c r="G82" s="288"/>
      <c r="H82" s="288"/>
    </row>
    <row r="83" spans="1:8" ht="38.25">
      <c r="A83" s="279" t="s">
        <v>260</v>
      </c>
      <c r="B83" s="280" t="s">
        <v>261</v>
      </c>
      <c r="C83" s="154"/>
      <c r="D83" s="154"/>
      <c r="E83" s="154"/>
      <c r="F83" s="154"/>
      <c r="G83" s="154"/>
      <c r="H83" s="154"/>
    </row>
    <row r="84" spans="1:8" ht="51">
      <c r="A84" s="279" t="s">
        <v>262</v>
      </c>
      <c r="B84" s="280" t="s">
        <v>263</v>
      </c>
      <c r="C84" s="154"/>
      <c r="D84" s="154"/>
      <c r="E84" s="154"/>
      <c r="F84" s="154"/>
      <c r="G84" s="154"/>
      <c r="H84" s="154"/>
    </row>
    <row r="85" spans="1:8" ht="25.5">
      <c r="A85" s="279" t="s">
        <v>264</v>
      </c>
      <c r="B85" s="280" t="s">
        <v>265</v>
      </c>
      <c r="C85" s="154"/>
      <c r="D85" s="154"/>
      <c r="E85" s="154"/>
      <c r="F85" s="154"/>
      <c r="G85" s="154"/>
      <c r="H85" s="154"/>
    </row>
    <row r="86" spans="1:8" ht="38.25">
      <c r="A86" s="279" t="s">
        <v>266</v>
      </c>
      <c r="B86" s="280" t="s">
        <v>267</v>
      </c>
      <c r="C86" s="154"/>
      <c r="D86" s="154"/>
      <c r="E86" s="154"/>
      <c r="F86" s="154"/>
      <c r="G86" s="154"/>
      <c r="H86" s="154"/>
    </row>
    <row r="87" spans="1:8" ht="38.25">
      <c r="A87" s="279" t="s">
        <v>268</v>
      </c>
      <c r="B87" s="280" t="s">
        <v>269</v>
      </c>
      <c r="C87" s="154"/>
      <c r="D87" s="154"/>
      <c r="E87" s="154"/>
      <c r="F87" s="154"/>
      <c r="G87" s="154"/>
      <c r="H87" s="154"/>
    </row>
    <row r="88" spans="1:8" ht="51">
      <c r="A88" s="279" t="s">
        <v>270</v>
      </c>
      <c r="B88" s="280" t="s">
        <v>271</v>
      </c>
      <c r="C88" s="154"/>
      <c r="D88" s="154"/>
      <c r="E88" s="154"/>
      <c r="F88" s="154"/>
      <c r="G88" s="154"/>
      <c r="H88" s="154"/>
    </row>
    <row r="89" spans="1:8" ht="12.75">
      <c r="A89" s="161"/>
      <c r="B89" s="280"/>
      <c r="C89" s="154"/>
      <c r="D89" s="154"/>
      <c r="E89" s="154"/>
      <c r="F89" s="154"/>
      <c r="G89" s="154"/>
      <c r="H89" s="154"/>
    </row>
    <row r="90" spans="1:8" ht="15.75">
      <c r="A90" s="285" t="s">
        <v>272</v>
      </c>
      <c r="B90" s="287"/>
      <c r="C90" s="288"/>
      <c r="D90" s="288"/>
      <c r="E90" s="288"/>
      <c r="F90" s="288"/>
      <c r="G90" s="288"/>
      <c r="H90" s="288"/>
    </row>
    <row r="91" spans="1:8" ht="12.75">
      <c r="A91" s="279" t="s">
        <v>273</v>
      </c>
      <c r="B91" s="280" t="s">
        <v>272</v>
      </c>
      <c r="C91" s="154"/>
      <c r="D91" s="154"/>
      <c r="E91" s="154"/>
      <c r="F91" s="154"/>
      <c r="G91" s="154"/>
      <c r="H91" s="154"/>
    </row>
    <row r="92" spans="1:8" ht="12.75">
      <c r="A92" s="279" t="s">
        <v>274</v>
      </c>
      <c r="B92" s="280" t="s">
        <v>275</v>
      </c>
      <c r="C92" s="154"/>
      <c r="D92" s="154"/>
      <c r="E92" s="154"/>
      <c r="F92" s="154"/>
      <c r="G92" s="154"/>
      <c r="H92" s="154"/>
    </row>
    <row r="93" spans="1:8" ht="12.75">
      <c r="A93" s="161"/>
      <c r="B93" s="280"/>
      <c r="C93" s="154"/>
      <c r="D93" s="154"/>
      <c r="E93" s="154"/>
      <c r="F93" s="154"/>
      <c r="G93" s="154"/>
      <c r="H93" s="154"/>
    </row>
    <row r="94" spans="1:8" ht="15.75">
      <c r="A94" s="285" t="s">
        <v>276</v>
      </c>
      <c r="B94" s="287"/>
      <c r="C94" s="288"/>
      <c r="D94" s="288"/>
      <c r="E94" s="288"/>
      <c r="F94" s="288"/>
      <c r="G94" s="288"/>
      <c r="H94" s="288"/>
    </row>
    <row r="95" spans="1:8" ht="12.75">
      <c r="A95" s="279" t="s">
        <v>274</v>
      </c>
      <c r="B95" s="280" t="s">
        <v>275</v>
      </c>
      <c r="C95" s="154"/>
      <c r="D95" s="154"/>
      <c r="E95" s="154"/>
      <c r="F95" s="154"/>
      <c r="G95" s="154"/>
      <c r="H95" s="154"/>
    </row>
    <row r="96" spans="1:8" ht="12.75">
      <c r="A96" s="161"/>
      <c r="B96" s="280"/>
      <c r="C96" s="154"/>
      <c r="D96" s="154"/>
      <c r="E96" s="154"/>
      <c r="F96" s="154"/>
      <c r="G96" s="154"/>
      <c r="H96" s="154"/>
    </row>
    <row r="97" spans="1:8" ht="15.75">
      <c r="A97" s="285" t="s">
        <v>277</v>
      </c>
      <c r="B97" s="287"/>
      <c r="C97" s="288"/>
      <c r="D97" s="288"/>
      <c r="E97" s="288"/>
      <c r="F97" s="288"/>
      <c r="G97" s="288"/>
      <c r="H97" s="288"/>
    </row>
    <row r="98" spans="1:8" ht="12.75">
      <c r="A98" s="279" t="s">
        <v>278</v>
      </c>
      <c r="B98" s="280" t="s">
        <v>277</v>
      </c>
      <c r="C98" s="154"/>
      <c r="D98" s="154"/>
      <c r="E98" s="154"/>
      <c r="F98" s="154"/>
      <c r="G98" s="154"/>
      <c r="H98" s="154"/>
    </row>
    <row r="99" spans="1:8" ht="12.75">
      <c r="A99" s="279" t="s">
        <v>279</v>
      </c>
      <c r="B99" s="280" t="s">
        <v>280</v>
      </c>
      <c r="C99" s="154"/>
      <c r="D99" s="154"/>
      <c r="E99" s="154"/>
      <c r="F99" s="154"/>
      <c r="G99" s="154"/>
      <c r="H99" s="154"/>
    </row>
    <row r="100" spans="1:8" ht="25.5">
      <c r="A100" s="279" t="s">
        <v>281</v>
      </c>
      <c r="B100" s="280" t="s">
        <v>282</v>
      </c>
      <c r="C100" s="154"/>
      <c r="D100" s="154"/>
      <c r="E100" s="154"/>
      <c r="F100" s="154"/>
      <c r="G100" s="154"/>
      <c r="H100" s="154"/>
    </row>
    <row r="101" spans="1:8" ht="51">
      <c r="A101" s="279" t="s">
        <v>283</v>
      </c>
      <c r="B101" s="280" t="s">
        <v>284</v>
      </c>
      <c r="C101" s="154"/>
      <c r="D101" s="154"/>
      <c r="E101" s="154"/>
      <c r="F101" s="154"/>
      <c r="G101" s="154"/>
      <c r="H101" s="154"/>
    </row>
    <row r="102" spans="1:8" ht="38.25">
      <c r="A102" s="279" t="s">
        <v>285</v>
      </c>
      <c r="B102" s="280" t="s">
        <v>286</v>
      </c>
      <c r="C102" s="154"/>
      <c r="D102" s="154"/>
      <c r="E102" s="154"/>
      <c r="F102" s="154"/>
      <c r="G102" s="154"/>
      <c r="H102" s="154"/>
    </row>
    <row r="103" spans="1:8" ht="12.75">
      <c r="A103" s="279" t="s">
        <v>287</v>
      </c>
      <c r="B103" s="280" t="s">
        <v>288</v>
      </c>
      <c r="C103" s="154"/>
      <c r="D103" s="154"/>
      <c r="E103" s="154"/>
      <c r="F103" s="154"/>
      <c r="G103" s="154"/>
      <c r="H103" s="154"/>
    </row>
    <row r="104" spans="1:8" ht="25.5">
      <c r="A104" s="279" t="s">
        <v>289</v>
      </c>
      <c r="B104" s="280" t="s">
        <v>290</v>
      </c>
      <c r="C104" s="154"/>
      <c r="D104" s="154"/>
      <c r="E104" s="154"/>
      <c r="F104" s="154"/>
      <c r="G104" s="154"/>
      <c r="H104" s="154"/>
    </row>
    <row r="105" spans="1:8" ht="12.75">
      <c r="A105" s="161"/>
      <c r="B105" s="280"/>
      <c r="C105" s="154"/>
      <c r="D105" s="154"/>
      <c r="E105" s="154"/>
      <c r="F105" s="154"/>
      <c r="G105" s="154"/>
      <c r="H105" s="154"/>
    </row>
    <row r="106" spans="1:8" ht="15.75">
      <c r="A106" s="285" t="s">
        <v>291</v>
      </c>
      <c r="B106" s="287"/>
      <c r="C106" s="288"/>
      <c r="D106" s="288"/>
      <c r="E106" s="288"/>
      <c r="F106" s="288"/>
      <c r="G106" s="288"/>
      <c r="H106" s="288"/>
    </row>
    <row r="107" spans="1:8" ht="12.75">
      <c r="A107" s="279" t="s">
        <v>279</v>
      </c>
      <c r="B107" s="280" t="s">
        <v>280</v>
      </c>
      <c r="C107" s="154"/>
      <c r="D107" s="154"/>
      <c r="E107" s="154"/>
      <c r="F107" s="154"/>
      <c r="G107" s="154"/>
      <c r="H107" s="154"/>
    </row>
    <row r="108" spans="1:8" ht="51">
      <c r="A108" s="279" t="s">
        <v>283</v>
      </c>
      <c r="B108" s="280" t="s">
        <v>284</v>
      </c>
      <c r="C108" s="154"/>
      <c r="D108" s="154"/>
      <c r="E108" s="154"/>
      <c r="F108" s="154"/>
      <c r="G108" s="154"/>
      <c r="H108" s="154"/>
    </row>
    <row r="109" spans="1:8" ht="38.25">
      <c r="A109" s="279" t="s">
        <v>285</v>
      </c>
      <c r="B109" s="280" t="s">
        <v>286</v>
      </c>
      <c r="C109" s="154"/>
      <c r="D109" s="154"/>
      <c r="E109" s="154"/>
      <c r="F109" s="154"/>
      <c r="G109" s="154"/>
      <c r="H109" s="154"/>
    </row>
    <row r="110" spans="1:8" ht="12.75">
      <c r="A110" s="161"/>
      <c r="B110" s="280"/>
      <c r="C110" s="154"/>
      <c r="D110" s="154"/>
      <c r="E110" s="154"/>
      <c r="F110" s="154"/>
      <c r="G110" s="154"/>
      <c r="H110" s="154"/>
    </row>
    <row r="111" spans="1:8" ht="15.75">
      <c r="A111" s="282" t="s">
        <v>514</v>
      </c>
      <c r="B111" s="281"/>
      <c r="C111" s="286"/>
      <c r="D111" s="286"/>
      <c r="E111" s="286"/>
      <c r="F111" s="286"/>
      <c r="G111" s="286"/>
      <c r="H111" s="286"/>
    </row>
    <row r="112" spans="1:8" ht="25.5">
      <c r="A112" s="279" t="s">
        <v>292</v>
      </c>
      <c r="B112" s="280" t="s">
        <v>293</v>
      </c>
      <c r="C112" s="154"/>
      <c r="D112" s="154"/>
      <c r="E112" s="154"/>
      <c r="F112" s="154"/>
      <c r="G112" s="154"/>
      <c r="H112" s="154"/>
    </row>
    <row r="113" spans="1:8" ht="12.75">
      <c r="A113" s="279" t="s">
        <v>294</v>
      </c>
      <c r="B113" s="280" t="s">
        <v>295</v>
      </c>
      <c r="C113" s="154"/>
      <c r="D113" s="154"/>
      <c r="E113" s="154"/>
      <c r="F113" s="154"/>
      <c r="G113" s="154"/>
      <c r="H113" s="154"/>
    </row>
    <row r="114" spans="1:8" ht="25.5">
      <c r="A114" s="279" t="s">
        <v>296</v>
      </c>
      <c r="B114" s="280" t="s">
        <v>297</v>
      </c>
      <c r="C114" s="154"/>
      <c r="D114" s="154"/>
      <c r="E114" s="154"/>
      <c r="F114" s="154"/>
      <c r="G114" s="154"/>
      <c r="H114" s="154"/>
    </row>
    <row r="115" spans="1:8" ht="12.75">
      <c r="A115" s="279" t="s">
        <v>298</v>
      </c>
      <c r="B115" s="280" t="s">
        <v>299</v>
      </c>
      <c r="C115" s="154"/>
      <c r="D115" s="154"/>
      <c r="E115" s="154"/>
      <c r="F115" s="154"/>
      <c r="G115" s="154"/>
      <c r="H115" s="154"/>
    </row>
    <row r="116" spans="1:8" ht="12.75">
      <c r="A116" s="161"/>
      <c r="B116" s="280"/>
      <c r="C116" s="154"/>
      <c r="D116" s="154"/>
      <c r="E116" s="154"/>
      <c r="F116" s="154"/>
      <c r="G116" s="154"/>
      <c r="H116" s="154"/>
    </row>
    <row r="117" spans="1:8" ht="12.75">
      <c r="A117" s="279" t="s">
        <v>300</v>
      </c>
      <c r="B117" s="280"/>
      <c r="C117" s="154"/>
      <c r="D117" s="154"/>
      <c r="E117" s="154"/>
      <c r="F117" s="154"/>
      <c r="G117" s="154"/>
      <c r="H117" s="154"/>
    </row>
    <row r="118" spans="1:8" ht="25.5">
      <c r="A118" s="279" t="s">
        <v>292</v>
      </c>
      <c r="B118" s="280" t="s">
        <v>293</v>
      </c>
      <c r="C118" s="154"/>
      <c r="D118" s="154"/>
      <c r="E118" s="154"/>
      <c r="F118" s="154"/>
      <c r="G118" s="154"/>
      <c r="H118" s="154"/>
    </row>
    <row r="119" spans="1:8" ht="25.5">
      <c r="A119" s="279" t="s">
        <v>296</v>
      </c>
      <c r="B119" s="280" t="s">
        <v>297</v>
      </c>
      <c r="C119" s="154"/>
      <c r="D119" s="154"/>
      <c r="E119" s="154"/>
      <c r="F119" s="154"/>
      <c r="G119" s="154"/>
      <c r="H119" s="154"/>
    </row>
    <row r="120" spans="1:8" ht="12.75">
      <c r="A120" s="161"/>
      <c r="B120" s="280"/>
      <c r="C120" s="154"/>
      <c r="D120" s="154"/>
      <c r="E120" s="154"/>
      <c r="F120" s="154"/>
      <c r="G120" s="154"/>
      <c r="H120" s="154"/>
    </row>
    <row r="121" spans="1:8" ht="15.75">
      <c r="A121" s="285" t="s">
        <v>301</v>
      </c>
      <c r="B121" s="287"/>
      <c r="C121" s="288"/>
      <c r="D121" s="288"/>
      <c r="E121" s="288"/>
      <c r="F121" s="288"/>
      <c r="G121" s="288"/>
      <c r="H121" s="288"/>
    </row>
    <row r="122" spans="1:8" ht="12.75">
      <c r="A122" s="279" t="s">
        <v>302</v>
      </c>
      <c r="B122" s="280" t="s">
        <v>301</v>
      </c>
      <c r="C122" s="154"/>
      <c r="D122" s="154"/>
      <c r="E122" s="154"/>
      <c r="F122" s="154"/>
      <c r="G122" s="154"/>
      <c r="H122" s="154"/>
    </row>
    <row r="123" spans="1:8" ht="12.75">
      <c r="A123" s="279" t="s">
        <v>303</v>
      </c>
      <c r="B123" s="280" t="s">
        <v>304</v>
      </c>
      <c r="C123" s="154"/>
      <c r="D123" s="154"/>
      <c r="E123" s="154"/>
      <c r="F123" s="154"/>
      <c r="G123" s="154"/>
      <c r="H123" s="154"/>
    </row>
    <row r="124" spans="1:8" ht="12.75">
      <c r="A124" s="161"/>
      <c r="B124" s="280"/>
      <c r="C124" s="154"/>
      <c r="D124" s="154"/>
      <c r="E124" s="154"/>
      <c r="F124" s="154"/>
      <c r="G124" s="154"/>
      <c r="H124" s="154"/>
    </row>
    <row r="125" spans="1:8" ht="15.75">
      <c r="A125" s="282" t="s">
        <v>515</v>
      </c>
      <c r="B125" s="281"/>
      <c r="C125" s="286"/>
      <c r="D125" s="286"/>
      <c r="E125" s="286"/>
      <c r="F125" s="286"/>
      <c r="G125" s="286"/>
      <c r="H125" s="286"/>
    </row>
    <row r="126" spans="1:8" ht="12.75">
      <c r="A126" s="279" t="s">
        <v>370</v>
      </c>
      <c r="B126" s="280" t="s">
        <v>371</v>
      </c>
      <c r="C126" s="154"/>
      <c r="D126" s="154"/>
      <c r="E126" s="154"/>
      <c r="F126" s="154"/>
      <c r="G126" s="154"/>
      <c r="H126" s="154"/>
    </row>
    <row r="127" spans="1:8" ht="25.5">
      <c r="A127" s="279" t="s">
        <v>372</v>
      </c>
      <c r="B127" s="280" t="s">
        <v>373</v>
      </c>
      <c r="C127" s="154"/>
      <c r="D127" s="154"/>
      <c r="E127" s="154"/>
      <c r="F127" s="154"/>
      <c r="G127" s="154"/>
      <c r="H127" s="154"/>
    </row>
    <row r="128" spans="1:8" ht="12.75">
      <c r="A128" s="279" t="s">
        <v>374</v>
      </c>
      <c r="B128" s="280" t="s">
        <v>375</v>
      </c>
      <c r="C128" s="154"/>
      <c r="D128" s="154"/>
      <c r="E128" s="154"/>
      <c r="F128" s="154"/>
      <c r="G128" s="154"/>
      <c r="H128" s="154"/>
    </row>
    <row r="129" spans="1:8" ht="12.75">
      <c r="A129" s="279" t="s">
        <v>376</v>
      </c>
      <c r="B129" s="280" t="s">
        <v>377</v>
      </c>
      <c r="C129" s="154"/>
      <c r="D129" s="154"/>
      <c r="E129" s="154"/>
      <c r="F129" s="154"/>
      <c r="G129" s="154"/>
      <c r="H129" s="154"/>
    </row>
    <row r="130" spans="1:8" ht="12.75">
      <c r="A130" s="279" t="s">
        <v>378</v>
      </c>
      <c r="B130" s="280" t="s">
        <v>379</v>
      </c>
      <c r="C130" s="154"/>
      <c r="D130" s="154"/>
      <c r="E130" s="154"/>
      <c r="F130" s="154"/>
      <c r="G130" s="154"/>
      <c r="H130" s="154"/>
    </row>
    <row r="131" spans="1:8" ht="12.75">
      <c r="A131" s="279" t="s">
        <v>380</v>
      </c>
      <c r="B131" s="280" t="s">
        <v>381</v>
      </c>
      <c r="C131" s="154"/>
      <c r="D131" s="154"/>
      <c r="E131" s="154"/>
      <c r="F131" s="154"/>
      <c r="G131" s="154"/>
      <c r="H131" s="154"/>
    </row>
    <row r="132" spans="1:8" ht="12.75">
      <c r="A132" s="279" t="s">
        <v>382</v>
      </c>
      <c r="B132" s="280" t="s">
        <v>383</v>
      </c>
      <c r="C132" s="154"/>
      <c r="D132" s="154"/>
      <c r="E132" s="154"/>
      <c r="F132" s="154"/>
      <c r="G132" s="154"/>
      <c r="H132" s="154"/>
    </row>
    <row r="133" spans="1:8" ht="25.5">
      <c r="A133" s="279" t="s">
        <v>384</v>
      </c>
      <c r="B133" s="280" t="s">
        <v>385</v>
      </c>
      <c r="C133" s="154"/>
      <c r="D133" s="154"/>
      <c r="E133" s="154"/>
      <c r="F133" s="154"/>
      <c r="G133" s="154"/>
      <c r="H133" s="154"/>
    </row>
    <row r="134" spans="1:8" ht="12.75">
      <c r="A134" s="279" t="s">
        <v>386</v>
      </c>
      <c r="B134" s="280" t="s">
        <v>387</v>
      </c>
      <c r="C134" s="154"/>
      <c r="D134" s="154"/>
      <c r="E134" s="154"/>
      <c r="F134" s="154"/>
      <c r="G134" s="154"/>
      <c r="H134" s="154"/>
    </row>
    <row r="135" spans="1:8" ht="38.25">
      <c r="A135" s="279" t="s">
        <v>388</v>
      </c>
      <c r="B135" s="280" t="s">
        <v>389</v>
      </c>
      <c r="C135" s="154"/>
      <c r="D135" s="154"/>
      <c r="E135" s="154"/>
      <c r="F135" s="154"/>
      <c r="G135" s="154"/>
      <c r="H135" s="154"/>
    </row>
    <row r="136" spans="1:8" ht="51">
      <c r="A136" s="279" t="s">
        <v>390</v>
      </c>
      <c r="B136" s="280" t="s">
        <v>391</v>
      </c>
      <c r="C136" s="154"/>
      <c r="D136" s="154"/>
      <c r="E136" s="154"/>
      <c r="F136" s="154"/>
      <c r="G136" s="154"/>
      <c r="H136" s="154"/>
    </row>
    <row r="137" spans="1:8" ht="12.75">
      <c r="A137" s="279" t="s">
        <v>392</v>
      </c>
      <c r="B137" s="280" t="s">
        <v>393</v>
      </c>
      <c r="C137" s="154"/>
      <c r="D137" s="154"/>
      <c r="E137" s="154"/>
      <c r="F137" s="154"/>
      <c r="G137" s="154"/>
      <c r="H137" s="154"/>
    </row>
    <row r="138" spans="1:8" ht="12.75">
      <c r="A138" s="161"/>
      <c r="B138" s="280"/>
      <c r="C138" s="154"/>
      <c r="D138" s="154"/>
      <c r="E138" s="154"/>
      <c r="F138" s="154"/>
      <c r="G138" s="154"/>
      <c r="H138" s="154"/>
    </row>
    <row r="139" spans="1:8" ht="15.75">
      <c r="A139" s="285" t="s">
        <v>516</v>
      </c>
      <c r="B139" s="287"/>
      <c r="C139" s="288"/>
      <c r="D139" s="288"/>
      <c r="E139" s="288"/>
      <c r="F139" s="288"/>
      <c r="G139" s="288"/>
      <c r="H139" s="288"/>
    </row>
    <row r="140" spans="1:8" ht="12.75">
      <c r="A140" s="279" t="s">
        <v>394</v>
      </c>
      <c r="B140" s="280" t="s">
        <v>395</v>
      </c>
      <c r="C140" s="154"/>
      <c r="D140" s="154"/>
      <c r="E140" s="154"/>
      <c r="F140" s="154"/>
      <c r="G140" s="154"/>
      <c r="H140" s="154"/>
    </row>
    <row r="141" spans="1:8" ht="12.75">
      <c r="A141" s="279" t="s">
        <v>396</v>
      </c>
      <c r="B141" s="280" t="s">
        <v>397</v>
      </c>
      <c r="C141" s="154"/>
      <c r="D141" s="154"/>
      <c r="E141" s="154"/>
      <c r="F141" s="154"/>
      <c r="G141" s="154"/>
      <c r="H141" s="154"/>
    </row>
    <row r="142" spans="1:8" ht="12.75">
      <c r="A142" s="279" t="s">
        <v>398</v>
      </c>
      <c r="B142" s="280" t="s">
        <v>399</v>
      </c>
      <c r="C142" s="154"/>
      <c r="D142" s="154"/>
      <c r="E142" s="154"/>
      <c r="F142" s="154"/>
      <c r="G142" s="154"/>
      <c r="H142" s="154"/>
    </row>
    <row r="143" spans="1:8" ht="12.75">
      <c r="A143" s="279" t="s">
        <v>400</v>
      </c>
      <c r="B143" s="280" t="s">
        <v>401</v>
      </c>
      <c r="C143" s="154"/>
      <c r="D143" s="154"/>
      <c r="E143" s="154"/>
      <c r="F143" s="154"/>
      <c r="G143" s="154"/>
      <c r="H143" s="154"/>
    </row>
    <row r="144" spans="1:8" ht="25.5">
      <c r="A144" s="279" t="s">
        <v>402</v>
      </c>
      <c r="B144" s="280" t="s">
        <v>403</v>
      </c>
      <c r="C144" s="154"/>
      <c r="D144" s="154"/>
      <c r="E144" s="154"/>
      <c r="F144" s="154"/>
      <c r="G144" s="154"/>
      <c r="H144" s="154"/>
    </row>
    <row r="145" spans="1:8" ht="38.25">
      <c r="A145" s="279" t="s">
        <v>404</v>
      </c>
      <c r="B145" s="280" t="s">
        <v>405</v>
      </c>
      <c r="C145" s="154"/>
      <c r="D145" s="154"/>
      <c r="E145" s="154"/>
      <c r="F145" s="154"/>
      <c r="G145" s="154"/>
      <c r="H145" s="154"/>
    </row>
    <row r="146" spans="1:8" ht="12.75">
      <c r="A146" s="279" t="s">
        <v>406</v>
      </c>
      <c r="B146" s="280" t="s">
        <v>407</v>
      </c>
      <c r="C146" s="154"/>
      <c r="D146" s="154"/>
      <c r="E146" s="154"/>
      <c r="F146" s="154"/>
      <c r="G146" s="154"/>
      <c r="H146" s="154"/>
    </row>
    <row r="147" spans="1:8" ht="12.75">
      <c r="A147" s="161"/>
      <c r="B147" s="280"/>
      <c r="C147" s="154"/>
      <c r="D147" s="154"/>
      <c r="E147" s="154"/>
      <c r="F147" s="154"/>
      <c r="G147" s="154"/>
      <c r="H147" s="154"/>
    </row>
    <row r="148" spans="1:8" ht="15.75">
      <c r="A148" s="285" t="s">
        <v>305</v>
      </c>
      <c r="B148" s="287"/>
      <c r="C148" s="288"/>
      <c r="D148" s="288"/>
      <c r="E148" s="288"/>
      <c r="F148" s="288"/>
      <c r="G148" s="288"/>
      <c r="H148" s="288"/>
    </row>
    <row r="149" spans="1:8" ht="12.75">
      <c r="A149" s="279" t="s">
        <v>408</v>
      </c>
      <c r="B149" s="280" t="s">
        <v>409</v>
      </c>
      <c r="C149" s="154"/>
      <c r="D149" s="154"/>
      <c r="E149" s="154"/>
      <c r="F149" s="154"/>
      <c r="G149" s="154"/>
      <c r="H149" s="154"/>
    </row>
    <row r="150" spans="1:8" ht="12.75">
      <c r="A150" s="279" t="s">
        <v>410</v>
      </c>
      <c r="B150" s="280" t="s">
        <v>411</v>
      </c>
      <c r="C150" s="154"/>
      <c r="D150" s="154"/>
      <c r="E150" s="154"/>
      <c r="F150" s="154"/>
      <c r="G150" s="154"/>
      <c r="H150" s="154"/>
    </row>
    <row r="151" spans="1:8" ht="25.5">
      <c r="A151" s="279" t="s">
        <v>412</v>
      </c>
      <c r="B151" s="280" t="s">
        <v>413</v>
      </c>
      <c r="C151" s="154"/>
      <c r="D151" s="154"/>
      <c r="E151" s="154"/>
      <c r="F151" s="154"/>
      <c r="G151" s="154"/>
      <c r="H151" s="154"/>
    </row>
    <row r="152" spans="1:8" ht="25.5">
      <c r="A152" s="279" t="s">
        <v>414</v>
      </c>
      <c r="B152" s="280" t="s">
        <v>415</v>
      </c>
      <c r="C152" s="154"/>
      <c r="D152" s="154"/>
      <c r="E152" s="154"/>
      <c r="F152" s="154"/>
      <c r="G152" s="154"/>
      <c r="H152" s="154"/>
    </row>
    <row r="153" spans="1:8" ht="25.5">
      <c r="A153" s="279" t="s">
        <v>416</v>
      </c>
      <c r="B153" s="280" t="s">
        <v>417</v>
      </c>
      <c r="C153" s="154"/>
      <c r="D153" s="154"/>
      <c r="E153" s="154"/>
      <c r="F153" s="154"/>
      <c r="G153" s="154"/>
      <c r="H153" s="154"/>
    </row>
    <row r="154" spans="1:8" ht="25.5">
      <c r="A154" s="279" t="s">
        <v>418</v>
      </c>
      <c r="B154" s="280" t="s">
        <v>419</v>
      </c>
      <c r="C154" s="154"/>
      <c r="D154" s="154"/>
      <c r="E154" s="154"/>
      <c r="F154" s="154"/>
      <c r="G154" s="154"/>
      <c r="H154" s="154"/>
    </row>
    <row r="155" spans="1:8" ht="25.5">
      <c r="A155" s="279" t="s">
        <v>420</v>
      </c>
      <c r="B155" s="280" t="s">
        <v>421</v>
      </c>
      <c r="C155" s="154"/>
      <c r="D155" s="154"/>
      <c r="E155" s="154"/>
      <c r="F155" s="154"/>
      <c r="G155" s="154"/>
      <c r="H155" s="154"/>
    </row>
    <row r="156" spans="1:8" ht="25.5">
      <c r="A156" s="279" t="s">
        <v>422</v>
      </c>
      <c r="B156" s="280" t="s">
        <v>423</v>
      </c>
      <c r="C156" s="154"/>
      <c r="D156" s="154"/>
      <c r="E156" s="154"/>
      <c r="F156" s="154"/>
      <c r="G156" s="154"/>
      <c r="H156" s="154"/>
    </row>
    <row r="157" spans="1:8" ht="12.75">
      <c r="A157" s="279" t="s">
        <v>424</v>
      </c>
      <c r="B157" s="280" t="s">
        <v>425</v>
      </c>
      <c r="C157" s="154"/>
      <c r="D157" s="154"/>
      <c r="E157" s="154"/>
      <c r="F157" s="154"/>
      <c r="G157" s="154"/>
      <c r="H157" s="154"/>
    </row>
    <row r="158" spans="1:8" ht="25.5">
      <c r="A158" s="279" t="s">
        <v>426</v>
      </c>
      <c r="B158" s="280" t="s">
        <v>427</v>
      </c>
      <c r="C158" s="154"/>
      <c r="D158" s="154"/>
      <c r="E158" s="154"/>
      <c r="F158" s="154"/>
      <c r="G158" s="154"/>
      <c r="H158" s="154"/>
    </row>
    <row r="159" spans="1:8" ht="25.5">
      <c r="A159" s="279" t="s">
        <v>428</v>
      </c>
      <c r="B159" s="280" t="s">
        <v>429</v>
      </c>
      <c r="C159" s="154"/>
      <c r="D159" s="154"/>
      <c r="E159" s="154"/>
      <c r="F159" s="154"/>
      <c r="G159" s="154"/>
      <c r="H159" s="154"/>
    </row>
    <row r="160" spans="1:8" ht="25.5">
      <c r="A160" s="279" t="s">
        <v>430</v>
      </c>
      <c r="B160" s="280" t="s">
        <v>431</v>
      </c>
      <c r="C160" s="154"/>
      <c r="D160" s="154"/>
      <c r="E160" s="154"/>
      <c r="F160" s="154"/>
      <c r="G160" s="154"/>
      <c r="H160" s="154"/>
    </row>
    <row r="161" spans="1:8" ht="38.25">
      <c r="A161" s="279" t="s">
        <v>432</v>
      </c>
      <c r="B161" s="280" t="s">
        <v>433</v>
      </c>
      <c r="C161" s="154"/>
      <c r="D161" s="154"/>
      <c r="E161" s="154"/>
      <c r="F161" s="154"/>
      <c r="G161" s="154"/>
      <c r="H161" s="154"/>
    </row>
    <row r="162" spans="1:8" ht="38.25">
      <c r="A162" s="279" t="s">
        <v>434</v>
      </c>
      <c r="B162" s="280" t="s">
        <v>435</v>
      </c>
      <c r="C162" s="154"/>
      <c r="D162" s="154"/>
      <c r="E162" s="154"/>
      <c r="F162" s="154"/>
      <c r="G162" s="154"/>
      <c r="H162" s="154"/>
    </row>
    <row r="163" spans="1:8" ht="12.75">
      <c r="A163" s="279" t="s">
        <v>436</v>
      </c>
      <c r="B163" s="280" t="s">
        <v>437</v>
      </c>
      <c r="C163" s="154"/>
      <c r="D163" s="154"/>
      <c r="E163" s="154"/>
      <c r="F163" s="154"/>
      <c r="G163" s="154"/>
      <c r="H163" s="154"/>
    </row>
    <row r="164" spans="1:8" ht="25.5">
      <c r="A164" s="279" t="s">
        <v>438</v>
      </c>
      <c r="B164" s="280" t="s">
        <v>439</v>
      </c>
      <c r="C164" s="154"/>
      <c r="D164" s="154"/>
      <c r="E164" s="154"/>
      <c r="F164" s="154"/>
      <c r="G164" s="154"/>
      <c r="H164" s="154"/>
    </row>
    <row r="165" spans="1:8" ht="12.75">
      <c r="A165" s="279" t="s">
        <v>440</v>
      </c>
      <c r="B165" s="280" t="s">
        <v>441</v>
      </c>
      <c r="C165" s="154"/>
      <c r="D165" s="154"/>
      <c r="E165" s="154"/>
      <c r="F165" s="154"/>
      <c r="G165" s="154"/>
      <c r="H165" s="154"/>
    </row>
    <row r="166" spans="1:8" ht="38.25">
      <c r="A166" s="279" t="s">
        <v>442</v>
      </c>
      <c r="B166" s="280" t="s">
        <v>443</v>
      </c>
      <c r="C166" s="154"/>
      <c r="D166" s="154"/>
      <c r="E166" s="154"/>
      <c r="F166" s="154"/>
      <c r="G166" s="154"/>
      <c r="H166" s="154"/>
    </row>
    <row r="167" spans="1:8" ht="12.75">
      <c r="A167" s="161"/>
      <c r="B167" s="280"/>
      <c r="C167" s="154"/>
      <c r="D167" s="154"/>
      <c r="E167" s="154"/>
      <c r="F167" s="154"/>
      <c r="G167" s="154"/>
      <c r="H167" s="154"/>
    </row>
    <row r="168" spans="1:8" ht="15.75">
      <c r="A168" s="285" t="s">
        <v>306</v>
      </c>
      <c r="B168" s="287"/>
      <c r="C168" s="288"/>
      <c r="D168" s="288"/>
      <c r="E168" s="288"/>
      <c r="F168" s="288"/>
      <c r="G168" s="288"/>
      <c r="H168" s="288"/>
    </row>
    <row r="169" spans="1:8" ht="12.75">
      <c r="A169" s="279" t="s">
        <v>408</v>
      </c>
      <c r="B169" s="280" t="s">
        <v>409</v>
      </c>
      <c r="C169" s="154"/>
      <c r="D169" s="154"/>
      <c r="E169" s="154"/>
      <c r="F169" s="154"/>
      <c r="G169" s="154"/>
      <c r="H169" s="154"/>
    </row>
    <row r="170" spans="1:8" ht="25.5">
      <c r="A170" s="279" t="s">
        <v>412</v>
      </c>
      <c r="B170" s="280" t="s">
        <v>413</v>
      </c>
      <c r="C170" s="154"/>
      <c r="D170" s="154"/>
      <c r="E170" s="154"/>
      <c r="F170" s="154"/>
      <c r="G170" s="154"/>
      <c r="H170" s="154"/>
    </row>
    <row r="171" spans="1:8" ht="25.5">
      <c r="A171" s="279" t="s">
        <v>416</v>
      </c>
      <c r="B171" s="280" t="s">
        <v>417</v>
      </c>
      <c r="C171" s="154"/>
      <c r="D171" s="154"/>
      <c r="E171" s="154"/>
      <c r="F171" s="154"/>
      <c r="G171" s="154"/>
      <c r="H171" s="154"/>
    </row>
    <row r="172" spans="1:8" ht="25.5">
      <c r="A172" s="279" t="s">
        <v>428</v>
      </c>
      <c r="B172" s="280" t="s">
        <v>429</v>
      </c>
      <c r="C172" s="154"/>
      <c r="D172" s="154"/>
      <c r="E172" s="154"/>
      <c r="F172" s="154"/>
      <c r="G172" s="154"/>
      <c r="H172" s="154"/>
    </row>
    <row r="173" spans="1:8" ht="25.5">
      <c r="A173" s="279" t="s">
        <v>430</v>
      </c>
      <c r="B173" s="280" t="s">
        <v>431</v>
      </c>
      <c r="C173" s="154"/>
      <c r="D173" s="154"/>
      <c r="E173" s="154"/>
      <c r="F173" s="154"/>
      <c r="G173" s="154"/>
      <c r="H173" s="154"/>
    </row>
    <row r="174" spans="1:8" ht="38.25">
      <c r="A174" s="279" t="s">
        <v>432</v>
      </c>
      <c r="B174" s="280" t="s">
        <v>433</v>
      </c>
      <c r="C174" s="154"/>
      <c r="D174" s="154"/>
      <c r="E174" s="154"/>
      <c r="F174" s="154"/>
      <c r="G174" s="154"/>
      <c r="H174" s="154"/>
    </row>
    <row r="175" spans="1:8" ht="38.25">
      <c r="A175" s="279" t="s">
        <v>434</v>
      </c>
      <c r="B175" s="280" t="s">
        <v>435</v>
      </c>
      <c r="C175" s="154"/>
      <c r="D175" s="154"/>
      <c r="E175" s="154"/>
      <c r="F175" s="154"/>
      <c r="G175" s="154"/>
      <c r="H175" s="154"/>
    </row>
    <row r="176" spans="1:8" ht="12.75">
      <c r="A176" s="161"/>
      <c r="B176" s="280"/>
      <c r="C176" s="154"/>
      <c r="D176" s="154"/>
      <c r="E176" s="154"/>
      <c r="F176" s="154"/>
      <c r="G176" s="154"/>
      <c r="H176" s="154"/>
    </row>
    <row r="177" spans="1:8" ht="15.75">
      <c r="A177" s="285" t="s">
        <v>307</v>
      </c>
      <c r="B177" s="287"/>
      <c r="C177" s="288"/>
      <c r="D177" s="288"/>
      <c r="E177" s="288"/>
      <c r="F177" s="288"/>
      <c r="G177" s="288"/>
      <c r="H177" s="288"/>
    </row>
    <row r="178" spans="1:8" ht="12.75">
      <c r="A178" s="279" t="s">
        <v>444</v>
      </c>
      <c r="B178" s="280" t="s">
        <v>445</v>
      </c>
      <c r="C178" s="154"/>
      <c r="D178" s="154"/>
      <c r="E178" s="154"/>
      <c r="F178" s="154"/>
      <c r="G178" s="154"/>
      <c r="H178" s="154"/>
    </row>
    <row r="179" spans="1:8" ht="12.75">
      <c r="A179" s="279" t="s">
        <v>446</v>
      </c>
      <c r="B179" s="280" t="s">
        <v>447</v>
      </c>
      <c r="C179" s="154"/>
      <c r="D179" s="154"/>
      <c r="E179" s="154"/>
      <c r="F179" s="154"/>
      <c r="G179" s="154"/>
      <c r="H179" s="154"/>
    </row>
    <row r="180" spans="1:8" ht="25.5">
      <c r="A180" s="279" t="s">
        <v>448</v>
      </c>
      <c r="B180" s="280" t="s">
        <v>449</v>
      </c>
      <c r="C180" s="154"/>
      <c r="D180" s="154"/>
      <c r="E180" s="154"/>
      <c r="F180" s="154"/>
      <c r="G180" s="154"/>
      <c r="H180" s="154"/>
    </row>
    <row r="181" spans="1:8" ht="25.5">
      <c r="A181" s="279" t="s">
        <v>450</v>
      </c>
      <c r="B181" s="280" t="s">
        <v>451</v>
      </c>
      <c r="C181" s="154"/>
      <c r="D181" s="154"/>
      <c r="E181" s="154"/>
      <c r="F181" s="154"/>
      <c r="G181" s="154"/>
      <c r="H181" s="154"/>
    </row>
    <row r="182" spans="1:8" ht="12.75">
      <c r="A182" s="161"/>
      <c r="B182" s="280"/>
      <c r="C182" s="154"/>
      <c r="D182" s="154"/>
      <c r="E182" s="154"/>
      <c r="F182" s="154"/>
      <c r="G182" s="154"/>
      <c r="H182" s="154"/>
    </row>
    <row r="183" spans="1:8" ht="15.75">
      <c r="A183" s="285" t="s">
        <v>517</v>
      </c>
      <c r="B183" s="287"/>
      <c r="C183" s="288"/>
      <c r="D183" s="288"/>
      <c r="E183" s="288"/>
      <c r="F183" s="288"/>
      <c r="G183" s="288"/>
      <c r="H183" s="288"/>
    </row>
    <row r="184" spans="1:8" ht="25.5">
      <c r="A184" s="279" t="s">
        <v>452</v>
      </c>
      <c r="B184" s="280" t="s">
        <v>453</v>
      </c>
      <c r="C184" s="154"/>
      <c r="D184" s="154"/>
      <c r="E184" s="154"/>
      <c r="F184" s="154"/>
      <c r="G184" s="154"/>
      <c r="H184" s="154"/>
    </row>
    <row r="185" spans="1:8" ht="12.75">
      <c r="A185" s="279" t="s">
        <v>454</v>
      </c>
      <c r="B185" s="280" t="s">
        <v>455</v>
      </c>
      <c r="C185" s="154"/>
      <c r="D185" s="154"/>
      <c r="E185" s="154"/>
      <c r="F185" s="154"/>
      <c r="G185" s="154"/>
      <c r="H185" s="154"/>
    </row>
    <row r="186" spans="1:8" ht="25.5">
      <c r="A186" s="279" t="s">
        <v>456</v>
      </c>
      <c r="B186" s="280" t="s">
        <v>457</v>
      </c>
      <c r="C186" s="154"/>
      <c r="D186" s="154"/>
      <c r="E186" s="154"/>
      <c r="F186" s="154"/>
      <c r="G186" s="154"/>
      <c r="H186" s="154"/>
    </row>
    <row r="187" spans="1:8" ht="25.5">
      <c r="A187" s="279" t="s">
        <v>458</v>
      </c>
      <c r="B187" s="280" t="s">
        <v>459</v>
      </c>
      <c r="C187" s="154"/>
      <c r="D187" s="154"/>
      <c r="E187" s="154"/>
      <c r="F187" s="154"/>
      <c r="G187" s="154"/>
      <c r="H187" s="154"/>
    </row>
    <row r="188" spans="1:8" ht="25.5">
      <c r="A188" s="279" t="s">
        <v>460</v>
      </c>
      <c r="B188" s="280" t="s">
        <v>461</v>
      </c>
      <c r="C188" s="154"/>
      <c r="D188" s="154"/>
      <c r="E188" s="154"/>
      <c r="F188" s="154"/>
      <c r="G188" s="154"/>
      <c r="H188" s="154"/>
    </row>
    <row r="189" spans="1:8" ht="25.5">
      <c r="A189" s="279" t="s">
        <v>462</v>
      </c>
      <c r="B189" s="280" t="s">
        <v>463</v>
      </c>
      <c r="C189" s="154"/>
      <c r="D189" s="154"/>
      <c r="E189" s="154"/>
      <c r="F189" s="154"/>
      <c r="G189" s="154"/>
      <c r="H189" s="154"/>
    </row>
    <row r="190" spans="1:8" ht="25.5">
      <c r="A190" s="279" t="s">
        <v>464</v>
      </c>
      <c r="B190" s="280" t="s">
        <v>465</v>
      </c>
      <c r="C190" s="154"/>
      <c r="D190" s="154"/>
      <c r="E190" s="154"/>
      <c r="F190" s="154"/>
      <c r="G190" s="154"/>
      <c r="H190" s="154"/>
    </row>
    <row r="191" spans="1:8" ht="12.75">
      <c r="A191" s="279" t="s">
        <v>466</v>
      </c>
      <c r="B191" s="280" t="s">
        <v>467</v>
      </c>
      <c r="C191" s="154"/>
      <c r="D191" s="154"/>
      <c r="E191" s="154"/>
      <c r="F191" s="154"/>
      <c r="G191" s="154"/>
      <c r="H191" s="154"/>
    </row>
    <row r="192" spans="1:8" ht="12.75">
      <c r="A192" s="279" t="s">
        <v>468</v>
      </c>
      <c r="B192" s="280" t="s">
        <v>469</v>
      </c>
      <c r="C192" s="154"/>
      <c r="D192" s="154"/>
      <c r="E192" s="154"/>
      <c r="F192" s="154"/>
      <c r="G192" s="154"/>
      <c r="H192" s="154"/>
    </row>
    <row r="193" spans="1:8" ht="25.5">
      <c r="A193" s="279" t="s">
        <v>470</v>
      </c>
      <c r="B193" s="280" t="s">
        <v>471</v>
      </c>
      <c r="C193" s="154"/>
      <c r="D193" s="154"/>
      <c r="E193" s="154"/>
      <c r="F193" s="154"/>
      <c r="G193" s="154"/>
      <c r="H193" s="154"/>
    </row>
    <row r="194" spans="1:8" ht="25.5">
      <c r="A194" s="279" t="s">
        <v>472</v>
      </c>
      <c r="B194" s="280" t="s">
        <v>473</v>
      </c>
      <c r="C194" s="154"/>
      <c r="D194" s="154"/>
      <c r="E194" s="154"/>
      <c r="F194" s="154"/>
      <c r="G194" s="154"/>
      <c r="H194" s="154"/>
    </row>
    <row r="195" spans="1:8" ht="38.25">
      <c r="A195" s="279" t="s">
        <v>474</v>
      </c>
      <c r="B195" s="280" t="s">
        <v>475</v>
      </c>
      <c r="C195" s="154"/>
      <c r="D195" s="154"/>
      <c r="E195" s="154"/>
      <c r="F195" s="154"/>
      <c r="G195" s="154"/>
      <c r="H195" s="154"/>
    </row>
    <row r="196" spans="1:8" ht="38.25">
      <c r="A196" s="279" t="s">
        <v>476</v>
      </c>
      <c r="B196" s="280" t="s">
        <v>477</v>
      </c>
      <c r="C196" s="154"/>
      <c r="D196" s="154"/>
      <c r="E196" s="154"/>
      <c r="F196" s="154"/>
      <c r="G196" s="154"/>
      <c r="H196" s="154"/>
    </row>
    <row r="197" spans="1:8" ht="38.25">
      <c r="A197" s="279" t="s">
        <v>478</v>
      </c>
      <c r="B197" s="280" t="s">
        <v>479</v>
      </c>
      <c r="C197" s="154"/>
      <c r="D197" s="154"/>
      <c r="E197" s="154"/>
      <c r="F197" s="154"/>
      <c r="G197" s="154"/>
      <c r="H197" s="154"/>
    </row>
    <row r="198" spans="1:8" ht="38.25">
      <c r="A198" s="279" t="s">
        <v>480</v>
      </c>
      <c r="B198" s="280" t="s">
        <v>481</v>
      </c>
      <c r="C198" s="154"/>
      <c r="D198" s="154"/>
      <c r="E198" s="154"/>
      <c r="F198" s="154"/>
      <c r="G198" s="154"/>
      <c r="H198" s="154"/>
    </row>
    <row r="199" spans="1:8" ht="12.75">
      <c r="A199" s="161"/>
      <c r="B199" s="280"/>
      <c r="C199" s="154"/>
      <c r="D199" s="154"/>
      <c r="E199" s="154"/>
      <c r="F199" s="154"/>
      <c r="G199" s="154"/>
      <c r="H199" s="154"/>
    </row>
    <row r="200" spans="1:8" ht="15.75">
      <c r="A200" s="285" t="s">
        <v>518</v>
      </c>
      <c r="B200" s="287"/>
      <c r="C200" s="288"/>
      <c r="D200" s="288"/>
      <c r="E200" s="288"/>
      <c r="F200" s="288"/>
      <c r="G200" s="288"/>
      <c r="H200" s="288"/>
    </row>
    <row r="201" spans="1:8" ht="12.75">
      <c r="A201" s="279" t="s">
        <v>466</v>
      </c>
      <c r="B201" s="280" t="s">
        <v>467</v>
      </c>
      <c r="C201" s="154"/>
      <c r="D201" s="154"/>
      <c r="E201" s="154"/>
      <c r="F201" s="154"/>
      <c r="G201" s="154"/>
      <c r="H201" s="154"/>
    </row>
    <row r="202" spans="1:8" ht="12.75">
      <c r="A202" s="279" t="s">
        <v>468</v>
      </c>
      <c r="B202" s="280" t="s">
        <v>469</v>
      </c>
      <c r="C202" s="154"/>
      <c r="D202" s="154"/>
      <c r="E202" s="154"/>
      <c r="F202" s="154"/>
      <c r="G202" s="154"/>
      <c r="H202" s="154"/>
    </row>
    <row r="203" spans="1:8" ht="25.5">
      <c r="A203" s="279" t="s">
        <v>470</v>
      </c>
      <c r="B203" s="280" t="s">
        <v>471</v>
      </c>
      <c r="C203" s="154"/>
      <c r="D203" s="154"/>
      <c r="E203" s="154"/>
      <c r="F203" s="154"/>
      <c r="G203" s="154"/>
      <c r="H203" s="154"/>
    </row>
    <row r="204" spans="1:8" ht="25.5">
      <c r="A204" s="279" t="s">
        <v>472</v>
      </c>
      <c r="B204" s="280" t="s">
        <v>473</v>
      </c>
      <c r="C204" s="154"/>
      <c r="D204" s="154"/>
      <c r="E204" s="154"/>
      <c r="F204" s="154"/>
      <c r="G204" s="154"/>
      <c r="H204" s="154"/>
    </row>
    <row r="205" spans="1:8" ht="38.25">
      <c r="A205" s="279" t="s">
        <v>474</v>
      </c>
      <c r="B205" s="280" t="s">
        <v>475</v>
      </c>
      <c r="C205" s="154"/>
      <c r="D205" s="154"/>
      <c r="E205" s="154"/>
      <c r="F205" s="154"/>
      <c r="G205" s="154"/>
      <c r="H205" s="154"/>
    </row>
    <row r="206" spans="1:8" ht="38.25">
      <c r="A206" s="279" t="s">
        <v>476</v>
      </c>
      <c r="B206" s="280" t="s">
        <v>477</v>
      </c>
      <c r="C206" s="154"/>
      <c r="D206" s="154"/>
      <c r="E206" s="154"/>
      <c r="F206" s="154"/>
      <c r="G206" s="154"/>
      <c r="H206" s="154"/>
    </row>
    <row r="207" spans="1:8" ht="38.25">
      <c r="A207" s="279" t="s">
        <v>478</v>
      </c>
      <c r="B207" s="280" t="s">
        <v>479</v>
      </c>
      <c r="C207" s="154"/>
      <c r="D207" s="154"/>
      <c r="E207" s="154"/>
      <c r="F207" s="154"/>
      <c r="G207" s="154"/>
      <c r="H207" s="154"/>
    </row>
    <row r="208" spans="1:8" ht="38.25">
      <c r="A208" s="279" t="s">
        <v>480</v>
      </c>
      <c r="B208" s="280" t="s">
        <v>481</v>
      </c>
      <c r="C208" s="154"/>
      <c r="D208" s="154"/>
      <c r="E208" s="154"/>
      <c r="F208" s="154"/>
      <c r="G208" s="154"/>
      <c r="H208" s="154"/>
    </row>
    <row r="209" spans="1:8" ht="12.75">
      <c r="A209" s="161"/>
      <c r="B209" s="280"/>
      <c r="C209" s="154"/>
      <c r="D209" s="154"/>
      <c r="E209" s="154"/>
      <c r="F209" s="154"/>
      <c r="G209" s="154"/>
      <c r="H209" s="154"/>
    </row>
    <row r="210" spans="1:8" ht="15.75">
      <c r="A210" s="285" t="s">
        <v>519</v>
      </c>
      <c r="B210" s="287"/>
      <c r="C210" s="288"/>
      <c r="D210" s="288"/>
      <c r="E210" s="288"/>
      <c r="F210" s="288"/>
      <c r="G210" s="288"/>
      <c r="H210" s="288"/>
    </row>
    <row r="211" spans="1:8" ht="12.75">
      <c r="A211" s="279" t="s">
        <v>482</v>
      </c>
      <c r="B211" s="280" t="s">
        <v>483</v>
      </c>
      <c r="C211" s="154"/>
      <c r="D211" s="154"/>
      <c r="E211" s="154"/>
      <c r="F211" s="154"/>
      <c r="G211" s="154"/>
      <c r="H211" s="154"/>
    </row>
    <row r="212" spans="1:8" ht="12.75">
      <c r="A212" s="279" t="s">
        <v>484</v>
      </c>
      <c r="B212" s="280" t="s">
        <v>485</v>
      </c>
      <c r="C212" s="154"/>
      <c r="D212" s="154"/>
      <c r="E212" s="154"/>
      <c r="F212" s="154"/>
      <c r="G212" s="154"/>
      <c r="H212" s="154"/>
    </row>
    <row r="213" spans="1:8" ht="25.5">
      <c r="A213" s="279" t="s">
        <v>486</v>
      </c>
      <c r="B213" s="280" t="s">
        <v>487</v>
      </c>
      <c r="C213" s="154"/>
      <c r="D213" s="154"/>
      <c r="E213" s="154"/>
      <c r="F213" s="154"/>
      <c r="G213" s="154"/>
      <c r="H213" s="154"/>
    </row>
    <row r="214" spans="1:8" ht="25.5">
      <c r="A214" s="279" t="s">
        <v>488</v>
      </c>
      <c r="B214" s="280" t="s">
        <v>489</v>
      </c>
      <c r="C214" s="154"/>
      <c r="D214" s="154"/>
      <c r="E214" s="154"/>
      <c r="F214" s="154"/>
      <c r="G214" s="154"/>
      <c r="H214" s="154"/>
    </row>
    <row r="215" spans="1:8" ht="25.5">
      <c r="A215" s="279" t="s">
        <v>490</v>
      </c>
      <c r="B215" s="280" t="s">
        <v>491</v>
      </c>
      <c r="C215" s="154"/>
      <c r="D215" s="154"/>
      <c r="E215" s="154"/>
      <c r="F215" s="154"/>
      <c r="G215" s="154"/>
      <c r="H215" s="154"/>
    </row>
    <row r="216" spans="1:8" ht="25.5">
      <c r="A216" s="279" t="s">
        <v>492</v>
      </c>
      <c r="B216" s="280" t="s">
        <v>493</v>
      </c>
      <c r="C216" s="154"/>
      <c r="D216" s="154"/>
      <c r="E216" s="154"/>
      <c r="F216" s="154"/>
      <c r="G216" s="154"/>
      <c r="H216" s="154"/>
    </row>
    <row r="217" spans="1:8" ht="25.5">
      <c r="A217" s="279" t="s">
        <v>494</v>
      </c>
      <c r="B217" s="280" t="s">
        <v>495</v>
      </c>
      <c r="C217" s="154"/>
      <c r="D217" s="154"/>
      <c r="E217" s="154"/>
      <c r="F217" s="154"/>
      <c r="G217" s="154"/>
      <c r="H217" s="154"/>
    </row>
    <row r="218" spans="1:8" ht="25.5">
      <c r="A218" s="279" t="s">
        <v>496</v>
      </c>
      <c r="B218" s="280" t="s">
        <v>497</v>
      </c>
      <c r="C218" s="154"/>
      <c r="D218" s="154"/>
      <c r="E218" s="154"/>
      <c r="F218" s="154"/>
      <c r="G218" s="154"/>
      <c r="H218" s="154"/>
    </row>
    <row r="219" spans="1:8" ht="25.5">
      <c r="A219" s="279" t="s">
        <v>498</v>
      </c>
      <c r="B219" s="280" t="s">
        <v>499</v>
      </c>
      <c r="C219" s="154"/>
      <c r="D219" s="154"/>
      <c r="E219" s="154"/>
      <c r="F219" s="154"/>
      <c r="G219" s="154"/>
      <c r="H219" s="154"/>
    </row>
    <row r="220" spans="1:8" ht="12.75">
      <c r="A220" s="161"/>
      <c r="B220" s="280"/>
      <c r="C220" s="154"/>
      <c r="D220" s="154"/>
      <c r="E220" s="154"/>
      <c r="F220" s="154"/>
      <c r="G220" s="154"/>
      <c r="H220" s="154"/>
    </row>
    <row r="221" spans="1:8" ht="15.75">
      <c r="A221" s="285" t="s">
        <v>308</v>
      </c>
      <c r="B221" s="287"/>
      <c r="C221" s="288"/>
      <c r="D221" s="288"/>
      <c r="E221" s="288"/>
      <c r="F221" s="288"/>
      <c r="G221" s="288"/>
      <c r="H221" s="288"/>
    </row>
    <row r="222" spans="1:8" ht="12.75">
      <c r="A222" s="279" t="s">
        <v>500</v>
      </c>
      <c r="B222" s="280" t="s">
        <v>501</v>
      </c>
      <c r="C222" s="154"/>
      <c r="D222" s="154"/>
      <c r="E222" s="154"/>
      <c r="F222" s="154"/>
      <c r="G222" s="154"/>
      <c r="H222" s="154"/>
    </row>
    <row r="223" spans="1:8" ht="12.75">
      <c r="A223" s="279" t="s">
        <v>502</v>
      </c>
      <c r="B223" s="280" t="s">
        <v>503</v>
      </c>
      <c r="C223" s="154"/>
      <c r="D223" s="154"/>
      <c r="E223" s="154"/>
      <c r="F223" s="154"/>
      <c r="G223" s="154"/>
      <c r="H223" s="154"/>
    </row>
    <row r="224" spans="1:8" ht="12.75">
      <c r="A224" s="161"/>
      <c r="B224" s="280"/>
      <c r="C224" s="154"/>
      <c r="D224" s="154"/>
      <c r="E224" s="154"/>
      <c r="F224" s="154"/>
      <c r="G224" s="154"/>
      <c r="H224" s="154"/>
    </row>
    <row r="225" spans="1:8" ht="15.75">
      <c r="A225" s="285" t="s">
        <v>309</v>
      </c>
      <c r="B225" s="287"/>
      <c r="C225" s="288"/>
      <c r="D225" s="288"/>
      <c r="E225" s="288"/>
      <c r="F225" s="288"/>
      <c r="G225" s="288"/>
      <c r="H225" s="288"/>
    </row>
    <row r="226" spans="1:8" ht="12.75">
      <c r="A226" s="279" t="s">
        <v>504</v>
      </c>
      <c r="B226" s="280" t="s">
        <v>505</v>
      </c>
      <c r="C226" s="154"/>
      <c r="D226" s="154"/>
      <c r="E226" s="154"/>
      <c r="F226" s="154"/>
      <c r="G226" s="154"/>
      <c r="H226" s="154"/>
    </row>
    <row r="227" spans="1:8" ht="12.75">
      <c r="A227" s="279" t="s">
        <v>506</v>
      </c>
      <c r="B227" s="280" t="s">
        <v>507</v>
      </c>
      <c r="C227" s="154"/>
      <c r="D227" s="154"/>
      <c r="E227" s="154"/>
      <c r="F227" s="154"/>
      <c r="G227" s="154"/>
      <c r="H227" s="154"/>
    </row>
    <row r="228" spans="1:8" ht="12.75">
      <c r="A228" s="279" t="s">
        <v>508</v>
      </c>
      <c r="B228" s="280" t="s">
        <v>509</v>
      </c>
      <c r="C228" s="154"/>
      <c r="D228" s="154"/>
      <c r="E228" s="154"/>
      <c r="F228" s="154"/>
      <c r="G228" s="154"/>
      <c r="H228" s="154"/>
    </row>
    <row r="229" spans="1:8" ht="12.75">
      <c r="A229" s="279" t="s">
        <v>510</v>
      </c>
      <c r="B229" s="280" t="s">
        <v>511</v>
      </c>
      <c r="C229" s="154"/>
      <c r="D229" s="154"/>
      <c r="E229" s="154"/>
      <c r="F229" s="154"/>
      <c r="G229" s="154"/>
      <c r="H229" s="154"/>
    </row>
  </sheetData>
  <sheetProtection/>
  <mergeCells count="5">
    <mergeCell ref="G7:H7"/>
    <mergeCell ref="A7:A8"/>
    <mergeCell ref="B7:B8"/>
    <mergeCell ref="C7:D7"/>
    <mergeCell ref="E7:F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2"/>
  <sheetViews>
    <sheetView showGridLines="0" zoomScale="125" zoomScaleNormal="125" workbookViewId="0" topLeftCell="B271">
      <selection activeCell="E296" sqref="E296"/>
    </sheetView>
  </sheetViews>
  <sheetFormatPr defaultColWidth="9.00390625" defaultRowHeight="12.75"/>
  <cols>
    <col min="1" max="1" width="3.75390625" style="2" hidden="1" customWidth="1"/>
    <col min="2" max="2" width="11.00390625" style="2" customWidth="1"/>
    <col min="3" max="3" width="64.875" style="2" customWidth="1"/>
    <col min="4" max="4" width="8.875" style="2" customWidth="1"/>
    <col min="5" max="5" width="10.125" style="297" customWidth="1"/>
    <col min="6" max="6" width="8.625" style="2" customWidth="1"/>
    <col min="7" max="7" width="7.625" style="297" customWidth="1"/>
    <col min="8" max="8" width="8.75390625" style="2" customWidth="1"/>
    <col min="9" max="9" width="8.125" style="297" customWidth="1"/>
    <col min="10" max="16384" width="9.125" style="2" customWidth="1"/>
  </cols>
  <sheetData>
    <row r="1" spans="1:9" ht="15.75">
      <c r="A1" s="410" t="s">
        <v>818</v>
      </c>
      <c r="B1" s="174"/>
      <c r="C1" s="175" t="s">
        <v>51</v>
      </c>
      <c r="D1" s="166" t="s">
        <v>1088</v>
      </c>
      <c r="E1" s="170"/>
      <c r="F1" s="170"/>
      <c r="G1" s="170"/>
      <c r="H1" s="172"/>
      <c r="I1" s="103"/>
    </row>
    <row r="2" spans="1:9" ht="15.75">
      <c r="A2" s="409" t="s">
        <v>817</v>
      </c>
      <c r="B2" s="174"/>
      <c r="C2" s="175" t="s">
        <v>52</v>
      </c>
      <c r="D2" s="648">
        <v>7248261</v>
      </c>
      <c r="E2" s="691"/>
      <c r="F2" s="170"/>
      <c r="G2" s="170"/>
      <c r="H2" s="172"/>
      <c r="I2" s="103"/>
    </row>
    <row r="3" spans="1:9" ht="15.75">
      <c r="A3" s="409"/>
      <c r="B3" s="174"/>
      <c r="C3" s="175" t="s">
        <v>54</v>
      </c>
      <c r="D3" s="166"/>
      <c r="E3" s="170"/>
      <c r="F3" s="170"/>
      <c r="G3" s="170"/>
      <c r="H3" s="172"/>
      <c r="I3" s="103"/>
    </row>
    <row r="4" spans="1:9" ht="15.75">
      <c r="A4" s="409"/>
      <c r="B4" s="174"/>
      <c r="C4" s="175" t="s">
        <v>53</v>
      </c>
      <c r="D4" s="167" t="s">
        <v>158</v>
      </c>
      <c r="E4" s="171"/>
      <c r="F4" s="171"/>
      <c r="G4" s="171"/>
      <c r="H4" s="173"/>
      <c r="I4" s="103"/>
    </row>
    <row r="5" spans="1:9" ht="15.75">
      <c r="A5" s="409"/>
      <c r="B5" s="174"/>
      <c r="C5" s="175" t="s">
        <v>97</v>
      </c>
      <c r="D5" s="167"/>
      <c r="E5" s="171"/>
      <c r="F5" s="171"/>
      <c r="G5" s="171"/>
      <c r="H5" s="173"/>
      <c r="I5" s="103"/>
    </row>
    <row r="6" spans="1:9" ht="15.75">
      <c r="A6" s="409"/>
      <c r="B6" s="409"/>
      <c r="C6" s="409"/>
      <c r="D6" s="3"/>
      <c r="E6" s="408"/>
      <c r="F6" s="3"/>
      <c r="G6" s="408"/>
      <c r="H6" s="3"/>
      <c r="I6" s="408"/>
    </row>
    <row r="7" spans="7:9" ht="13.5" thickBot="1">
      <c r="G7" s="407"/>
      <c r="I7" s="407" t="s">
        <v>816</v>
      </c>
    </row>
    <row r="8" spans="1:9" ht="21" customHeight="1">
      <c r="A8" s="697" t="s">
        <v>1095</v>
      </c>
      <c r="B8" s="700" t="s">
        <v>1140</v>
      </c>
      <c r="C8" s="700" t="s">
        <v>1139</v>
      </c>
      <c r="D8" s="707" t="s">
        <v>815</v>
      </c>
      <c r="E8" s="708"/>
      <c r="F8" s="707" t="s">
        <v>814</v>
      </c>
      <c r="G8" s="708"/>
      <c r="H8" s="707" t="s">
        <v>1091</v>
      </c>
      <c r="I8" s="726"/>
    </row>
    <row r="9" spans="1:9" ht="16.5" customHeight="1">
      <c r="A9" s="698"/>
      <c r="B9" s="701"/>
      <c r="C9" s="701"/>
      <c r="D9" s="703" t="s">
        <v>813</v>
      </c>
      <c r="E9" s="709"/>
      <c r="F9" s="703" t="s">
        <v>813</v>
      </c>
      <c r="G9" s="709"/>
      <c r="H9" s="703" t="s">
        <v>813</v>
      </c>
      <c r="I9" s="704"/>
    </row>
    <row r="10" spans="1:9" ht="75" customHeight="1" thickBot="1">
      <c r="A10" s="699"/>
      <c r="B10" s="702"/>
      <c r="C10" s="702"/>
      <c r="D10" s="216" t="s">
        <v>1087</v>
      </c>
      <c r="E10" s="216" t="s">
        <v>195</v>
      </c>
      <c r="F10" s="216" t="s">
        <v>1087</v>
      </c>
      <c r="G10" s="216" t="s">
        <v>195</v>
      </c>
      <c r="H10" s="216" t="s">
        <v>1087</v>
      </c>
      <c r="I10" s="614" t="s">
        <v>195</v>
      </c>
    </row>
    <row r="11" spans="1:9" ht="12.75" customHeight="1" thickTop="1">
      <c r="A11" s="401">
        <v>0</v>
      </c>
      <c r="B11" s="403">
        <v>1</v>
      </c>
      <c r="C11" s="405">
        <v>2</v>
      </c>
      <c r="D11" s="403">
        <v>5</v>
      </c>
      <c r="E11" s="404">
        <v>6</v>
      </c>
      <c r="F11" s="403">
        <v>9</v>
      </c>
      <c r="G11" s="404">
        <v>10</v>
      </c>
      <c r="H11" s="403">
        <v>13</v>
      </c>
      <c r="I11" s="402">
        <v>14</v>
      </c>
    </row>
    <row r="12" spans="1:9" ht="12.75" customHeight="1">
      <c r="A12" s="401"/>
      <c r="B12" s="705" t="s">
        <v>812</v>
      </c>
      <c r="C12" s="705"/>
      <c r="D12" s="705"/>
      <c r="E12" s="705"/>
      <c r="F12" s="705"/>
      <c r="G12" s="705"/>
      <c r="H12" s="705"/>
      <c r="I12" s="706"/>
    </row>
    <row r="13" spans="1:9" ht="12.75" customHeight="1">
      <c r="A13" s="387"/>
      <c r="B13" s="714" t="s">
        <v>811</v>
      </c>
      <c r="C13" s="714"/>
      <c r="D13" s="714"/>
      <c r="E13" s="714"/>
      <c r="F13" s="714"/>
      <c r="G13" s="714"/>
      <c r="H13" s="714"/>
      <c r="I13" s="715"/>
    </row>
    <row r="14" spans="1:9" ht="12.75" customHeight="1">
      <c r="A14" s="383"/>
      <c r="B14" s="710" t="s">
        <v>727</v>
      </c>
      <c r="C14" s="711"/>
      <c r="D14" s="400"/>
      <c r="E14" s="386"/>
      <c r="F14" s="386"/>
      <c r="G14" s="386"/>
      <c r="H14" s="386"/>
      <c r="I14" s="385"/>
    </row>
    <row r="15" spans="1:9" ht="12.75" customHeight="1">
      <c r="A15" s="315">
        <v>1</v>
      </c>
      <c r="B15" s="335" t="s">
        <v>726</v>
      </c>
      <c r="C15" s="399" t="s">
        <v>725</v>
      </c>
      <c r="D15" s="304">
        <v>6</v>
      </c>
      <c r="E15" s="310">
        <v>10</v>
      </c>
      <c r="F15" s="348">
        <v>10</v>
      </c>
      <c r="G15" s="334">
        <v>10</v>
      </c>
      <c r="H15" s="390">
        <f aca="true" t="shared" si="0" ref="H15:H27">D15+F15</f>
        <v>16</v>
      </c>
      <c r="I15" s="331">
        <f aca="true" t="shared" si="1" ref="I15:I27">E15+G15</f>
        <v>20</v>
      </c>
    </row>
    <row r="16" spans="1:9" ht="12.75" customHeight="1">
      <c r="A16" s="315">
        <v>2</v>
      </c>
      <c r="B16" s="335" t="s">
        <v>783</v>
      </c>
      <c r="C16" s="313" t="s">
        <v>782</v>
      </c>
      <c r="D16" s="304"/>
      <c r="E16" s="310"/>
      <c r="F16" s="348"/>
      <c r="G16" s="334">
        <v>3</v>
      </c>
      <c r="H16" s="390">
        <f t="shared" si="0"/>
        <v>0</v>
      </c>
      <c r="I16" s="331">
        <f t="shared" si="1"/>
        <v>3</v>
      </c>
    </row>
    <row r="17" spans="1:9" ht="12.75" customHeight="1">
      <c r="A17" s="315">
        <v>3</v>
      </c>
      <c r="B17" s="335" t="s">
        <v>781</v>
      </c>
      <c r="C17" s="313" t="s">
        <v>780</v>
      </c>
      <c r="D17" s="304"/>
      <c r="E17" s="310"/>
      <c r="F17" s="348">
        <v>1</v>
      </c>
      <c r="G17" s="334">
        <v>3</v>
      </c>
      <c r="H17" s="390">
        <f t="shared" si="0"/>
        <v>1</v>
      </c>
      <c r="I17" s="331">
        <f t="shared" si="1"/>
        <v>3</v>
      </c>
    </row>
    <row r="18" spans="1:9" ht="12.75" customHeight="1">
      <c r="A18" s="337">
        <v>5</v>
      </c>
      <c r="B18" s="318" t="s">
        <v>559</v>
      </c>
      <c r="C18" s="317" t="s">
        <v>810</v>
      </c>
      <c r="D18" s="304">
        <v>2655</v>
      </c>
      <c r="E18" s="310">
        <v>3000</v>
      </c>
      <c r="F18" s="348"/>
      <c r="G18" s="336">
        <v>1800</v>
      </c>
      <c r="H18" s="390">
        <f t="shared" si="0"/>
        <v>2655</v>
      </c>
      <c r="I18" s="331">
        <f t="shared" si="1"/>
        <v>4800</v>
      </c>
    </row>
    <row r="19" spans="1:9" ht="12.75" customHeight="1">
      <c r="A19" s="315">
        <v>6</v>
      </c>
      <c r="B19" s="335" t="s">
        <v>723</v>
      </c>
      <c r="C19" s="313" t="s">
        <v>722</v>
      </c>
      <c r="D19" s="304">
        <v>30</v>
      </c>
      <c r="E19" s="336">
        <v>50</v>
      </c>
      <c r="F19" s="348">
        <v>1</v>
      </c>
      <c r="G19" s="310">
        <v>2</v>
      </c>
      <c r="H19" s="390">
        <f t="shared" si="0"/>
        <v>31</v>
      </c>
      <c r="I19" s="331">
        <f t="shared" si="1"/>
        <v>52</v>
      </c>
    </row>
    <row r="20" spans="1:9" ht="12.75" customHeight="1">
      <c r="A20" s="315">
        <v>7</v>
      </c>
      <c r="B20" s="335" t="s">
        <v>721</v>
      </c>
      <c r="C20" s="313" t="s">
        <v>720</v>
      </c>
      <c r="D20" s="304">
        <v>30</v>
      </c>
      <c r="E20" s="336">
        <v>50</v>
      </c>
      <c r="F20" s="348">
        <v>1</v>
      </c>
      <c r="G20" s="310">
        <v>2</v>
      </c>
      <c r="H20" s="390">
        <f t="shared" si="0"/>
        <v>31</v>
      </c>
      <c r="I20" s="331">
        <f t="shared" si="1"/>
        <v>52</v>
      </c>
    </row>
    <row r="21" spans="1:9" ht="12.75" customHeight="1">
      <c r="A21" s="315">
        <v>8</v>
      </c>
      <c r="B21" s="335" t="s">
        <v>717</v>
      </c>
      <c r="C21" s="313" t="s">
        <v>716</v>
      </c>
      <c r="D21" s="304">
        <v>30</v>
      </c>
      <c r="E21" s="310">
        <v>40</v>
      </c>
      <c r="F21" s="348">
        <v>8</v>
      </c>
      <c r="G21" s="310">
        <v>8</v>
      </c>
      <c r="H21" s="390">
        <f t="shared" si="0"/>
        <v>38</v>
      </c>
      <c r="I21" s="331">
        <f t="shared" si="1"/>
        <v>48</v>
      </c>
    </row>
    <row r="22" spans="1:9" ht="12.75" customHeight="1">
      <c r="A22" s="315">
        <v>9</v>
      </c>
      <c r="B22" s="335" t="s">
        <v>715</v>
      </c>
      <c r="C22" s="313" t="s">
        <v>714</v>
      </c>
      <c r="D22" s="304"/>
      <c r="E22" s="336">
        <v>10</v>
      </c>
      <c r="F22" s="348"/>
      <c r="G22" s="336">
        <v>10</v>
      </c>
      <c r="H22" s="390">
        <f t="shared" si="0"/>
        <v>0</v>
      </c>
      <c r="I22" s="331">
        <f t="shared" si="1"/>
        <v>20</v>
      </c>
    </row>
    <row r="23" spans="1:9" ht="12.75" customHeight="1">
      <c r="A23" s="315">
        <v>10</v>
      </c>
      <c r="B23" s="335" t="s">
        <v>713</v>
      </c>
      <c r="C23" s="313" t="s">
        <v>712</v>
      </c>
      <c r="D23" s="304">
        <v>22</v>
      </c>
      <c r="E23" s="336">
        <v>40</v>
      </c>
      <c r="F23" s="348"/>
      <c r="G23" s="336">
        <v>40</v>
      </c>
      <c r="H23" s="390">
        <f t="shared" si="0"/>
        <v>22</v>
      </c>
      <c r="I23" s="331">
        <f t="shared" si="1"/>
        <v>80</v>
      </c>
    </row>
    <row r="24" spans="1:9" ht="23.25" customHeight="1">
      <c r="A24" s="315">
        <v>11</v>
      </c>
      <c r="B24" s="335" t="s">
        <v>711</v>
      </c>
      <c r="C24" s="313" t="s">
        <v>710</v>
      </c>
      <c r="D24" s="304">
        <v>352</v>
      </c>
      <c r="E24" s="336">
        <v>352</v>
      </c>
      <c r="F24" s="348">
        <v>450</v>
      </c>
      <c r="G24" s="336">
        <v>450</v>
      </c>
      <c r="H24" s="390">
        <f t="shared" si="0"/>
        <v>802</v>
      </c>
      <c r="I24" s="331">
        <f t="shared" si="1"/>
        <v>802</v>
      </c>
    </row>
    <row r="25" spans="1:9" ht="12.75" customHeight="1">
      <c r="A25" s="315"/>
      <c r="B25" s="335" t="s">
        <v>786</v>
      </c>
      <c r="C25" s="313" t="s">
        <v>898</v>
      </c>
      <c r="D25" s="304">
        <v>5</v>
      </c>
      <c r="E25" s="336">
        <v>7</v>
      </c>
      <c r="F25" s="348"/>
      <c r="G25" s="336"/>
      <c r="H25" s="390">
        <v>5</v>
      </c>
      <c r="I25" s="331">
        <v>7</v>
      </c>
    </row>
    <row r="26" spans="1:9" ht="12.75" customHeight="1">
      <c r="A26" s="315"/>
      <c r="B26" s="335" t="s">
        <v>695</v>
      </c>
      <c r="C26" s="313" t="s">
        <v>694</v>
      </c>
      <c r="D26" s="304">
        <v>2000</v>
      </c>
      <c r="E26" s="336">
        <v>2000</v>
      </c>
      <c r="F26" s="348">
        <v>10</v>
      </c>
      <c r="G26" s="336">
        <v>10</v>
      </c>
      <c r="H26" s="390">
        <f>D26+F26</f>
        <v>2010</v>
      </c>
      <c r="I26" s="331">
        <f>E26+G26</f>
        <v>2010</v>
      </c>
    </row>
    <row r="27" spans="1:9" ht="12.75" customHeight="1">
      <c r="A27" s="398">
        <v>16</v>
      </c>
      <c r="B27" s="341" t="s">
        <v>691</v>
      </c>
      <c r="C27" s="307" t="s">
        <v>809</v>
      </c>
      <c r="D27" s="304">
        <v>105</v>
      </c>
      <c r="E27" s="397">
        <v>150</v>
      </c>
      <c r="F27" s="348">
        <v>80</v>
      </c>
      <c r="G27" s="397">
        <v>100</v>
      </c>
      <c r="H27" s="390">
        <f t="shared" si="0"/>
        <v>185</v>
      </c>
      <c r="I27" s="396">
        <f t="shared" si="1"/>
        <v>250</v>
      </c>
    </row>
    <row r="28" spans="1:9" ht="12.75" customHeight="1">
      <c r="A28" s="352" t="s">
        <v>808</v>
      </c>
      <c r="B28" s="350"/>
      <c r="C28" s="351" t="s">
        <v>688</v>
      </c>
      <c r="D28" s="304"/>
      <c r="E28" s="350"/>
      <c r="F28" s="348"/>
      <c r="G28" s="350"/>
      <c r="H28" s="390"/>
      <c r="I28" s="331"/>
    </row>
    <row r="29" spans="1:9" ht="27.75" customHeight="1">
      <c r="A29" s="315">
        <v>17</v>
      </c>
      <c r="B29" s="314" t="s">
        <v>805</v>
      </c>
      <c r="C29" s="313" t="s">
        <v>804</v>
      </c>
      <c r="D29" s="304">
        <v>1145</v>
      </c>
      <c r="E29" s="310">
        <v>1200</v>
      </c>
      <c r="F29" s="348">
        <v>8</v>
      </c>
      <c r="G29" s="336">
        <v>10</v>
      </c>
      <c r="H29" s="390">
        <f aca="true" t="shared" si="2" ref="H29:H44">D29+F29</f>
        <v>1153</v>
      </c>
      <c r="I29" s="331">
        <f aca="true" t="shared" si="3" ref="I29:I44">E29+G29</f>
        <v>1210</v>
      </c>
    </row>
    <row r="30" spans="1:9" ht="25.5" customHeight="1">
      <c r="A30" s="315">
        <v>18</v>
      </c>
      <c r="B30" s="314" t="s">
        <v>685</v>
      </c>
      <c r="C30" s="313" t="s">
        <v>684</v>
      </c>
      <c r="D30" s="304">
        <v>102</v>
      </c>
      <c r="E30" s="310">
        <v>105</v>
      </c>
      <c r="F30" s="348"/>
      <c r="G30" s="336">
        <v>10</v>
      </c>
      <c r="H30" s="390">
        <f t="shared" si="2"/>
        <v>102</v>
      </c>
      <c r="I30" s="331">
        <f t="shared" si="3"/>
        <v>115</v>
      </c>
    </row>
    <row r="31" spans="1:9" ht="29.25" customHeight="1">
      <c r="A31" s="315">
        <v>19</v>
      </c>
      <c r="B31" s="314" t="s">
        <v>683</v>
      </c>
      <c r="C31" s="313" t="s">
        <v>682</v>
      </c>
      <c r="D31" s="304">
        <v>67</v>
      </c>
      <c r="E31" s="310">
        <v>70</v>
      </c>
      <c r="F31" s="348">
        <v>5</v>
      </c>
      <c r="G31" s="336">
        <v>10</v>
      </c>
      <c r="H31" s="390">
        <f t="shared" si="2"/>
        <v>72</v>
      </c>
      <c r="I31" s="331">
        <f t="shared" si="3"/>
        <v>80</v>
      </c>
    </row>
    <row r="32" spans="1:9" ht="27" customHeight="1">
      <c r="A32" s="315">
        <v>20</v>
      </c>
      <c r="B32" s="314" t="s">
        <v>681</v>
      </c>
      <c r="C32" s="313" t="s">
        <v>680</v>
      </c>
      <c r="D32" s="304">
        <v>105</v>
      </c>
      <c r="E32" s="310">
        <v>105</v>
      </c>
      <c r="F32" s="348">
        <v>3</v>
      </c>
      <c r="G32" s="336">
        <v>10</v>
      </c>
      <c r="H32" s="390">
        <f t="shared" si="2"/>
        <v>108</v>
      </c>
      <c r="I32" s="331">
        <f t="shared" si="3"/>
        <v>115</v>
      </c>
    </row>
    <row r="33" spans="1:9" ht="25.5" customHeight="1">
      <c r="A33" s="315">
        <v>21</v>
      </c>
      <c r="B33" s="314" t="s">
        <v>679</v>
      </c>
      <c r="C33" s="313" t="s">
        <v>678</v>
      </c>
      <c r="D33" s="304">
        <v>4190</v>
      </c>
      <c r="E33" s="310">
        <v>4200</v>
      </c>
      <c r="F33" s="348"/>
      <c r="G33" s="336">
        <v>100</v>
      </c>
      <c r="H33" s="390">
        <f t="shared" si="2"/>
        <v>4190</v>
      </c>
      <c r="I33" s="331">
        <f t="shared" si="3"/>
        <v>4300</v>
      </c>
    </row>
    <row r="34" spans="1:9" ht="25.5" customHeight="1">
      <c r="A34" s="315">
        <v>22</v>
      </c>
      <c r="B34" s="314" t="s">
        <v>677</v>
      </c>
      <c r="C34" s="313" t="s">
        <v>676</v>
      </c>
      <c r="D34" s="304">
        <v>365</v>
      </c>
      <c r="E34" s="310">
        <v>370</v>
      </c>
      <c r="F34" s="348">
        <v>5</v>
      </c>
      <c r="G34" s="336">
        <v>20</v>
      </c>
      <c r="H34" s="390">
        <f t="shared" si="2"/>
        <v>370</v>
      </c>
      <c r="I34" s="331">
        <f t="shared" si="3"/>
        <v>390</v>
      </c>
    </row>
    <row r="35" spans="1:9" ht="24.75" customHeight="1">
      <c r="A35" s="315">
        <v>23</v>
      </c>
      <c r="B35" s="314" t="s">
        <v>762</v>
      </c>
      <c r="C35" s="313" t="s">
        <v>761</v>
      </c>
      <c r="D35" s="304">
        <v>285</v>
      </c>
      <c r="E35" s="310">
        <v>290</v>
      </c>
      <c r="F35" s="348">
        <v>2</v>
      </c>
      <c r="G35" s="336">
        <v>10</v>
      </c>
      <c r="H35" s="390">
        <f t="shared" si="2"/>
        <v>287</v>
      </c>
      <c r="I35" s="331">
        <f t="shared" si="3"/>
        <v>300</v>
      </c>
    </row>
    <row r="36" spans="1:9" ht="32.25" customHeight="1">
      <c r="A36" s="315">
        <v>24</v>
      </c>
      <c r="B36" s="314" t="s">
        <v>675</v>
      </c>
      <c r="C36" s="313" t="s">
        <v>674</v>
      </c>
      <c r="D36" s="304">
        <v>4590</v>
      </c>
      <c r="E36" s="310">
        <v>4600</v>
      </c>
      <c r="F36" s="348">
        <v>2</v>
      </c>
      <c r="G36" s="336">
        <v>50</v>
      </c>
      <c r="H36" s="390">
        <f t="shared" si="2"/>
        <v>4592</v>
      </c>
      <c r="I36" s="331">
        <f t="shared" si="3"/>
        <v>4650</v>
      </c>
    </row>
    <row r="37" spans="1:9" ht="25.5" customHeight="1">
      <c r="A37" s="315">
        <v>25</v>
      </c>
      <c r="B37" s="314" t="s">
        <v>672</v>
      </c>
      <c r="C37" s="313" t="s">
        <v>671</v>
      </c>
      <c r="D37" s="304">
        <v>3107</v>
      </c>
      <c r="E37" s="310">
        <v>3200</v>
      </c>
      <c r="F37" s="348">
        <v>2</v>
      </c>
      <c r="G37" s="336">
        <v>100</v>
      </c>
      <c r="H37" s="390">
        <f t="shared" si="2"/>
        <v>3109</v>
      </c>
      <c r="I37" s="331">
        <f t="shared" si="3"/>
        <v>3300</v>
      </c>
    </row>
    <row r="38" spans="1:9" ht="18.75" customHeight="1">
      <c r="A38" s="315"/>
      <c r="B38" s="314" t="s">
        <v>767</v>
      </c>
      <c r="C38" s="313" t="s">
        <v>899</v>
      </c>
      <c r="D38" s="304">
        <v>188</v>
      </c>
      <c r="E38" s="310">
        <v>190</v>
      </c>
      <c r="F38" s="348"/>
      <c r="G38" s="336"/>
      <c r="H38" s="390">
        <v>188</v>
      </c>
      <c r="I38" s="331">
        <v>190</v>
      </c>
    </row>
    <row r="39" spans="1:9" ht="12.75" customHeight="1">
      <c r="A39" s="337">
        <v>30</v>
      </c>
      <c r="B39" s="335" t="s">
        <v>625</v>
      </c>
      <c r="C39" s="313" t="s">
        <v>624</v>
      </c>
      <c r="D39" s="304">
        <v>490</v>
      </c>
      <c r="E39" s="310">
        <v>500</v>
      </c>
      <c r="F39" s="348"/>
      <c r="G39" s="340">
        <v>50</v>
      </c>
      <c r="H39" s="390">
        <f t="shared" si="2"/>
        <v>490</v>
      </c>
      <c r="I39" s="331">
        <f t="shared" si="3"/>
        <v>550</v>
      </c>
    </row>
    <row r="40" spans="1:9" ht="12.75" customHeight="1">
      <c r="A40" s="337">
        <v>31</v>
      </c>
      <c r="B40" s="335" t="s">
        <v>803</v>
      </c>
      <c r="C40" s="313" t="s">
        <v>802</v>
      </c>
      <c r="D40" s="304">
        <v>150</v>
      </c>
      <c r="E40" s="310">
        <v>200</v>
      </c>
      <c r="F40" s="348"/>
      <c r="G40" s="310"/>
      <c r="H40" s="390">
        <f t="shared" si="2"/>
        <v>150</v>
      </c>
      <c r="I40" s="331">
        <f t="shared" si="3"/>
        <v>200</v>
      </c>
    </row>
    <row r="41" spans="1:9" ht="12.75" customHeight="1">
      <c r="A41" s="337">
        <v>32</v>
      </c>
      <c r="B41" s="335" t="s">
        <v>742</v>
      </c>
      <c r="C41" s="313" t="s">
        <v>741</v>
      </c>
      <c r="D41" s="304"/>
      <c r="E41" s="336">
        <v>5</v>
      </c>
      <c r="F41" s="348"/>
      <c r="G41" s="336">
        <v>5</v>
      </c>
      <c r="H41" s="390">
        <f t="shared" si="2"/>
        <v>0</v>
      </c>
      <c r="I41" s="331">
        <f t="shared" si="3"/>
        <v>10</v>
      </c>
    </row>
    <row r="42" spans="1:9" ht="12.75" customHeight="1">
      <c r="A42" s="315">
        <v>34</v>
      </c>
      <c r="B42" s="335" t="s">
        <v>736</v>
      </c>
      <c r="C42" s="313" t="s">
        <v>735</v>
      </c>
      <c r="D42" s="304"/>
      <c r="E42" s="310">
        <v>1</v>
      </c>
      <c r="F42" s="348"/>
      <c r="G42" s="336">
        <v>1</v>
      </c>
      <c r="H42" s="390">
        <f t="shared" si="2"/>
        <v>0</v>
      </c>
      <c r="I42" s="331">
        <f t="shared" si="3"/>
        <v>2</v>
      </c>
    </row>
    <row r="43" spans="1:9" ht="15" customHeight="1">
      <c r="A43" s="315">
        <v>35</v>
      </c>
      <c r="B43" s="335" t="s">
        <v>619</v>
      </c>
      <c r="C43" s="313" t="s">
        <v>618</v>
      </c>
      <c r="D43" s="304"/>
      <c r="E43" s="310">
        <v>5</v>
      </c>
      <c r="F43" s="348"/>
      <c r="G43" s="336">
        <v>5</v>
      </c>
      <c r="H43" s="390">
        <f t="shared" si="2"/>
        <v>0</v>
      </c>
      <c r="I43" s="331">
        <f t="shared" si="3"/>
        <v>10</v>
      </c>
    </row>
    <row r="44" spans="1:9" ht="12.75" customHeight="1">
      <c r="A44" s="315">
        <v>37</v>
      </c>
      <c r="B44" s="335" t="s">
        <v>734</v>
      </c>
      <c r="C44" s="313" t="s">
        <v>733</v>
      </c>
      <c r="D44" s="304">
        <v>1264</v>
      </c>
      <c r="E44" s="310">
        <v>1300</v>
      </c>
      <c r="F44" s="348"/>
      <c r="G44" s="310"/>
      <c r="H44" s="390">
        <f t="shared" si="2"/>
        <v>1264</v>
      </c>
      <c r="I44" s="331">
        <f t="shared" si="3"/>
        <v>1300</v>
      </c>
    </row>
    <row r="45" spans="1:9" ht="12.75" customHeight="1">
      <c r="A45" s="346"/>
      <c r="B45" s="345"/>
      <c r="C45" s="344" t="s">
        <v>1091</v>
      </c>
      <c r="D45" s="389">
        <f>SUM(D14:D44)</f>
        <v>21283</v>
      </c>
      <c r="E45" s="326">
        <f>SUM(E15:E44)</f>
        <v>22050</v>
      </c>
      <c r="F45" s="343">
        <f>SUM(E14:E44)</f>
        <v>22050</v>
      </c>
      <c r="G45" s="326">
        <f>SUM(G15:G44)</f>
        <v>2819</v>
      </c>
      <c r="H45" s="323">
        <f>F45+D45</f>
        <v>43333</v>
      </c>
      <c r="I45" s="322">
        <f>SUM(I15:I44)</f>
        <v>24869</v>
      </c>
    </row>
    <row r="46" spans="1:9" ht="12.75" customHeight="1">
      <c r="A46" s="364"/>
      <c r="B46" s="714" t="s">
        <v>807</v>
      </c>
      <c r="C46" s="714"/>
      <c r="D46" s="714"/>
      <c r="E46" s="714"/>
      <c r="F46" s="714"/>
      <c r="G46" s="714"/>
      <c r="H46" s="714"/>
      <c r="I46" s="715"/>
    </row>
    <row r="47" spans="1:9" ht="17.25" customHeight="1">
      <c r="A47" s="383"/>
      <c r="B47" s="710" t="s">
        <v>727</v>
      </c>
      <c r="C47" s="711"/>
      <c r="D47" s="363"/>
      <c r="E47" s="363"/>
      <c r="F47" s="363"/>
      <c r="G47" s="363"/>
      <c r="H47" s="363"/>
      <c r="I47" s="362"/>
    </row>
    <row r="48" spans="1:9" ht="15" customHeight="1">
      <c r="A48" s="315">
        <v>1</v>
      </c>
      <c r="B48" s="335" t="s">
        <v>726</v>
      </c>
      <c r="C48" s="313" t="s">
        <v>725</v>
      </c>
      <c r="D48" s="348">
        <v>3</v>
      </c>
      <c r="E48" s="310">
        <v>3</v>
      </c>
      <c r="F48" s="311"/>
      <c r="G48" s="310"/>
      <c r="H48" s="348">
        <v>3</v>
      </c>
      <c r="I48" s="331">
        <v>3</v>
      </c>
    </row>
    <row r="49" spans="1:9" ht="15" customHeight="1">
      <c r="A49" s="337">
        <v>4</v>
      </c>
      <c r="B49" s="335" t="s">
        <v>695</v>
      </c>
      <c r="C49" s="313" t="s">
        <v>694</v>
      </c>
      <c r="D49" s="348">
        <v>16</v>
      </c>
      <c r="E49" s="310">
        <v>100</v>
      </c>
      <c r="F49" s="311"/>
      <c r="G49" s="310"/>
      <c r="H49" s="348">
        <v>16</v>
      </c>
      <c r="I49" s="331">
        <v>100</v>
      </c>
    </row>
    <row r="50" spans="1:9" ht="15" customHeight="1">
      <c r="A50" s="337">
        <v>5</v>
      </c>
      <c r="B50" s="318" t="s">
        <v>559</v>
      </c>
      <c r="C50" s="317" t="s">
        <v>724</v>
      </c>
      <c r="D50" s="348">
        <v>400</v>
      </c>
      <c r="E50" s="310">
        <v>420</v>
      </c>
      <c r="F50" s="310"/>
      <c r="G50" s="310"/>
      <c r="H50" s="348">
        <v>400</v>
      </c>
      <c r="I50" s="331">
        <v>420</v>
      </c>
    </row>
    <row r="51" spans="1:9" ht="15" customHeight="1">
      <c r="A51" s="315">
        <v>6</v>
      </c>
      <c r="B51" s="335" t="s">
        <v>717</v>
      </c>
      <c r="C51" s="313" t="s">
        <v>716</v>
      </c>
      <c r="D51" s="348">
        <v>5</v>
      </c>
      <c r="E51" s="336">
        <v>10</v>
      </c>
      <c r="F51" s="311"/>
      <c r="G51" s="310"/>
      <c r="H51" s="348">
        <v>5</v>
      </c>
      <c r="I51" s="347">
        <v>10</v>
      </c>
    </row>
    <row r="52" spans="1:9" ht="15" customHeight="1">
      <c r="A52" s="315"/>
      <c r="B52" s="335" t="s">
        <v>723</v>
      </c>
      <c r="C52" s="313" t="s">
        <v>722</v>
      </c>
      <c r="D52" s="304"/>
      <c r="E52" s="336">
        <v>5</v>
      </c>
      <c r="F52" s="348"/>
      <c r="G52" s="310"/>
      <c r="H52" s="304"/>
      <c r="I52" s="347">
        <v>5</v>
      </c>
    </row>
    <row r="53" spans="1:9" ht="15" customHeight="1">
      <c r="A53" s="315"/>
      <c r="B53" s="335" t="s">
        <v>721</v>
      </c>
      <c r="C53" s="313" t="s">
        <v>720</v>
      </c>
      <c r="D53" s="304"/>
      <c r="E53" s="336">
        <v>5</v>
      </c>
      <c r="F53" s="348"/>
      <c r="G53" s="310"/>
      <c r="H53" s="304"/>
      <c r="I53" s="347">
        <v>5</v>
      </c>
    </row>
    <row r="54" spans="1:9" ht="15" customHeight="1">
      <c r="A54" s="315">
        <v>7</v>
      </c>
      <c r="B54" s="335" t="s">
        <v>715</v>
      </c>
      <c r="C54" s="313" t="s">
        <v>714</v>
      </c>
      <c r="D54" s="348"/>
      <c r="E54" s="336">
        <v>5</v>
      </c>
      <c r="F54" s="311"/>
      <c r="G54" s="310"/>
      <c r="H54" s="348"/>
      <c r="I54" s="347">
        <v>5</v>
      </c>
    </row>
    <row r="55" spans="1:9" ht="15" customHeight="1">
      <c r="A55" s="315">
        <v>8</v>
      </c>
      <c r="B55" s="335" t="s">
        <v>713</v>
      </c>
      <c r="C55" s="313" t="s">
        <v>712</v>
      </c>
      <c r="D55" s="348">
        <v>6</v>
      </c>
      <c r="E55" s="336">
        <v>20</v>
      </c>
      <c r="F55" s="311"/>
      <c r="G55" s="310"/>
      <c r="H55" s="348">
        <v>6</v>
      </c>
      <c r="I55" s="347">
        <v>20</v>
      </c>
    </row>
    <row r="56" spans="1:9" ht="28.5" customHeight="1">
      <c r="A56" s="315">
        <v>9</v>
      </c>
      <c r="B56" s="335" t="s">
        <v>711</v>
      </c>
      <c r="C56" s="313" t="s">
        <v>710</v>
      </c>
      <c r="D56" s="348">
        <v>40</v>
      </c>
      <c r="E56" s="336">
        <v>50</v>
      </c>
      <c r="F56" s="311"/>
      <c r="G56" s="310"/>
      <c r="H56" s="348">
        <v>40</v>
      </c>
      <c r="I56" s="347">
        <v>50</v>
      </c>
    </row>
    <row r="57" spans="1:9" ht="15" customHeight="1">
      <c r="A57" s="315">
        <v>12</v>
      </c>
      <c r="B57" s="335" t="s">
        <v>691</v>
      </c>
      <c r="C57" s="313" t="s">
        <v>690</v>
      </c>
      <c r="D57" s="348">
        <v>18</v>
      </c>
      <c r="E57" s="336">
        <v>20</v>
      </c>
      <c r="F57" s="311"/>
      <c r="G57" s="310"/>
      <c r="H57" s="348">
        <v>18</v>
      </c>
      <c r="I57" s="347">
        <v>20</v>
      </c>
    </row>
    <row r="58" spans="1:9" ht="17.25" customHeight="1">
      <c r="A58" s="352" t="s">
        <v>806</v>
      </c>
      <c r="B58" s="350"/>
      <c r="C58" s="351" t="s">
        <v>688</v>
      </c>
      <c r="D58" s="348"/>
      <c r="E58" s="350"/>
      <c r="F58" s="350"/>
      <c r="G58" s="350"/>
      <c r="H58" s="348"/>
      <c r="I58" s="349"/>
    </row>
    <row r="59" spans="1:9" ht="26.25" customHeight="1">
      <c r="A59" s="315">
        <v>13</v>
      </c>
      <c r="B59" s="314" t="s">
        <v>805</v>
      </c>
      <c r="C59" s="313" t="s">
        <v>804</v>
      </c>
      <c r="D59" s="348">
        <v>250</v>
      </c>
      <c r="E59" s="310">
        <v>250</v>
      </c>
      <c r="F59" s="311"/>
      <c r="G59" s="310"/>
      <c r="H59" s="348">
        <v>250</v>
      </c>
      <c r="I59" s="331">
        <v>250</v>
      </c>
    </row>
    <row r="60" spans="1:9" ht="24" customHeight="1">
      <c r="A60" s="315">
        <v>14</v>
      </c>
      <c r="B60" s="314" t="s">
        <v>685</v>
      </c>
      <c r="C60" s="313" t="s">
        <v>684</v>
      </c>
      <c r="D60" s="348">
        <v>12</v>
      </c>
      <c r="E60" s="310">
        <v>15</v>
      </c>
      <c r="F60" s="311"/>
      <c r="G60" s="310"/>
      <c r="H60" s="348">
        <v>12</v>
      </c>
      <c r="I60" s="331">
        <v>15</v>
      </c>
    </row>
    <row r="61" spans="1:9" ht="26.25" customHeight="1">
      <c r="A61" s="315">
        <v>15</v>
      </c>
      <c r="B61" s="314" t="s">
        <v>683</v>
      </c>
      <c r="C61" s="313" t="s">
        <v>682</v>
      </c>
      <c r="D61" s="348">
        <v>4</v>
      </c>
      <c r="E61" s="310">
        <v>5</v>
      </c>
      <c r="F61" s="311"/>
      <c r="G61" s="310"/>
      <c r="H61" s="348">
        <v>4</v>
      </c>
      <c r="I61" s="331">
        <v>5</v>
      </c>
    </row>
    <row r="62" spans="1:9" ht="25.5" customHeight="1">
      <c r="A62" s="315">
        <v>16</v>
      </c>
      <c r="B62" s="314" t="s">
        <v>681</v>
      </c>
      <c r="C62" s="313" t="s">
        <v>680</v>
      </c>
      <c r="D62" s="348">
        <v>74</v>
      </c>
      <c r="E62" s="310">
        <v>80</v>
      </c>
      <c r="F62" s="311"/>
      <c r="G62" s="310"/>
      <c r="H62" s="348">
        <v>74</v>
      </c>
      <c r="I62" s="331">
        <v>80</v>
      </c>
    </row>
    <row r="63" spans="1:9" ht="25.5" customHeight="1">
      <c r="A63" s="315">
        <v>17</v>
      </c>
      <c r="B63" s="314" t="s">
        <v>679</v>
      </c>
      <c r="C63" s="313" t="s">
        <v>678</v>
      </c>
      <c r="D63" s="348">
        <v>780</v>
      </c>
      <c r="E63" s="310">
        <v>800</v>
      </c>
      <c r="F63" s="311"/>
      <c r="G63" s="310"/>
      <c r="H63" s="348">
        <v>780</v>
      </c>
      <c r="I63" s="331">
        <v>800</v>
      </c>
    </row>
    <row r="64" spans="1:9" ht="26.25" customHeight="1">
      <c r="A64" s="315">
        <v>18</v>
      </c>
      <c r="B64" s="314" t="s">
        <v>677</v>
      </c>
      <c r="C64" s="313" t="s">
        <v>676</v>
      </c>
      <c r="D64" s="348">
        <v>78</v>
      </c>
      <c r="E64" s="310">
        <v>100</v>
      </c>
      <c r="F64" s="311"/>
      <c r="G64" s="310"/>
      <c r="H64" s="348">
        <v>78</v>
      </c>
      <c r="I64" s="331">
        <v>100</v>
      </c>
    </row>
    <row r="65" spans="1:9" ht="30" customHeight="1">
      <c r="A65" s="315">
        <v>19</v>
      </c>
      <c r="B65" s="314" t="s">
        <v>675</v>
      </c>
      <c r="C65" s="313" t="s">
        <v>674</v>
      </c>
      <c r="D65" s="348">
        <v>1126</v>
      </c>
      <c r="E65" s="310">
        <v>1200</v>
      </c>
      <c r="F65" s="311"/>
      <c r="G65" s="310"/>
      <c r="H65" s="348">
        <v>1126</v>
      </c>
      <c r="I65" s="331">
        <v>1200</v>
      </c>
    </row>
    <row r="66" spans="1:9" ht="24.75" customHeight="1">
      <c r="A66" s="315">
        <v>20</v>
      </c>
      <c r="B66" s="314" t="s">
        <v>672</v>
      </c>
      <c r="C66" s="313" t="s">
        <v>671</v>
      </c>
      <c r="D66" s="348">
        <v>1136</v>
      </c>
      <c r="E66" s="310">
        <v>1200</v>
      </c>
      <c r="F66" s="311"/>
      <c r="G66" s="310"/>
      <c r="H66" s="348">
        <v>1136</v>
      </c>
      <c r="I66" s="331">
        <v>1200</v>
      </c>
    </row>
    <row r="67" spans="1:9" ht="17.25" customHeight="1">
      <c r="A67" s="337">
        <v>23</v>
      </c>
      <c r="B67" s="338" t="s">
        <v>786</v>
      </c>
      <c r="C67" s="317" t="s">
        <v>785</v>
      </c>
      <c r="D67" s="348"/>
      <c r="E67" s="336">
        <v>2</v>
      </c>
      <c r="F67" s="310"/>
      <c r="G67" s="310"/>
      <c r="H67" s="348"/>
      <c r="I67" s="347">
        <v>2</v>
      </c>
    </row>
    <row r="68" spans="1:9" ht="17.25" customHeight="1">
      <c r="A68" s="337">
        <v>24</v>
      </c>
      <c r="B68" s="335" t="s">
        <v>625</v>
      </c>
      <c r="C68" s="313" t="s">
        <v>624</v>
      </c>
      <c r="D68" s="348">
        <v>116</v>
      </c>
      <c r="E68" s="310">
        <v>200</v>
      </c>
      <c r="F68" s="311"/>
      <c r="G68" s="310"/>
      <c r="H68" s="348">
        <v>116</v>
      </c>
      <c r="I68" s="331">
        <v>200</v>
      </c>
    </row>
    <row r="69" spans="1:9" ht="17.25" customHeight="1">
      <c r="A69" s="337">
        <v>25</v>
      </c>
      <c r="B69" s="335" t="s">
        <v>803</v>
      </c>
      <c r="C69" s="313" t="s">
        <v>802</v>
      </c>
      <c r="D69" s="348">
        <v>30</v>
      </c>
      <c r="E69" s="310">
        <v>30</v>
      </c>
      <c r="F69" s="311"/>
      <c r="G69" s="310"/>
      <c r="H69" s="348">
        <v>30</v>
      </c>
      <c r="I69" s="331">
        <v>30</v>
      </c>
    </row>
    <row r="70" spans="1:9" ht="17.25" customHeight="1">
      <c r="A70" s="337">
        <v>26</v>
      </c>
      <c r="B70" s="335" t="s">
        <v>742</v>
      </c>
      <c r="C70" s="313" t="s">
        <v>741</v>
      </c>
      <c r="D70" s="348"/>
      <c r="E70" s="340">
        <v>3</v>
      </c>
      <c r="F70" s="311"/>
      <c r="G70" s="310"/>
      <c r="H70" s="348"/>
      <c r="I70" s="395">
        <v>3</v>
      </c>
    </row>
    <row r="71" spans="1:9" ht="17.25" customHeight="1">
      <c r="A71" s="315">
        <v>28</v>
      </c>
      <c r="B71" s="335" t="s">
        <v>736</v>
      </c>
      <c r="C71" s="313" t="s">
        <v>735</v>
      </c>
      <c r="D71" s="348"/>
      <c r="E71" s="310">
        <v>1</v>
      </c>
      <c r="F71" s="311"/>
      <c r="G71" s="310"/>
      <c r="H71" s="348"/>
      <c r="I71" s="331">
        <v>1</v>
      </c>
    </row>
    <row r="72" spans="1:9" ht="17.25" customHeight="1">
      <c r="A72" s="315">
        <v>29</v>
      </c>
      <c r="B72" s="335" t="s">
        <v>619</v>
      </c>
      <c r="C72" s="313" t="s">
        <v>618</v>
      </c>
      <c r="D72" s="348"/>
      <c r="E72" s="310">
        <v>1</v>
      </c>
      <c r="F72" s="311"/>
      <c r="G72" s="310"/>
      <c r="H72" s="348"/>
      <c r="I72" s="331">
        <v>1</v>
      </c>
    </row>
    <row r="73" spans="1:9" ht="17.25" customHeight="1">
      <c r="A73" s="315">
        <v>31</v>
      </c>
      <c r="B73" s="335" t="s">
        <v>734</v>
      </c>
      <c r="C73" s="313" t="s">
        <v>733</v>
      </c>
      <c r="D73" s="348">
        <v>43</v>
      </c>
      <c r="E73" s="310">
        <v>50</v>
      </c>
      <c r="F73" s="311"/>
      <c r="G73" s="310"/>
      <c r="H73" s="348">
        <v>43</v>
      </c>
      <c r="I73" s="331">
        <v>50</v>
      </c>
    </row>
    <row r="74" spans="1:9" ht="17.25" customHeight="1">
      <c r="A74" s="346"/>
      <c r="B74" s="394"/>
      <c r="C74" s="328" t="s">
        <v>1091</v>
      </c>
      <c r="D74" s="343">
        <f>SUM(D48:D73)</f>
        <v>4137</v>
      </c>
      <c r="E74" s="326">
        <f>SUM(E48:E73)</f>
        <v>4575</v>
      </c>
      <c r="F74" s="326"/>
      <c r="G74" s="326"/>
      <c r="H74" s="343">
        <v>4180</v>
      </c>
      <c r="I74" s="322">
        <f>SUM(I48:I73)</f>
        <v>4575</v>
      </c>
    </row>
    <row r="75" spans="1:9" ht="17.25" customHeight="1">
      <c r="A75" s="716" t="s">
        <v>801</v>
      </c>
      <c r="B75" s="705"/>
      <c r="C75" s="705"/>
      <c r="D75" s="705"/>
      <c r="E75" s="705"/>
      <c r="F75" s="705"/>
      <c r="G75" s="705"/>
      <c r="H75" s="705"/>
      <c r="I75" s="393"/>
    </row>
    <row r="76" spans="1:9" ht="17.25" customHeight="1">
      <c r="A76" s="387"/>
      <c r="B76" s="714" t="s">
        <v>800</v>
      </c>
      <c r="C76" s="714"/>
      <c r="D76" s="714"/>
      <c r="E76" s="714"/>
      <c r="F76" s="714"/>
      <c r="G76" s="714"/>
      <c r="H76" s="714"/>
      <c r="I76" s="715"/>
    </row>
    <row r="77" spans="1:9" ht="17.25" customHeight="1">
      <c r="A77" s="383"/>
      <c r="B77" s="710" t="s">
        <v>727</v>
      </c>
      <c r="C77" s="711"/>
      <c r="D77" s="386"/>
      <c r="E77" s="386"/>
      <c r="F77" s="386"/>
      <c r="G77" s="386"/>
      <c r="H77" s="386"/>
      <c r="I77" s="385"/>
    </row>
    <row r="78" spans="1:9" ht="15" customHeight="1">
      <c r="A78" s="315">
        <v>1</v>
      </c>
      <c r="B78" s="335" t="s">
        <v>726</v>
      </c>
      <c r="C78" s="313" t="s">
        <v>725</v>
      </c>
      <c r="D78" s="612">
        <v>2282.181818181818</v>
      </c>
      <c r="E78" s="310">
        <v>2500</v>
      </c>
      <c r="F78" s="613">
        <v>3881.4545454545455</v>
      </c>
      <c r="G78" s="336">
        <v>4000</v>
      </c>
      <c r="H78" s="390">
        <f aca="true" t="shared" si="4" ref="H78:H93">D78+F78</f>
        <v>6163.636363636364</v>
      </c>
      <c r="I78" s="331">
        <f aca="true" t="shared" si="5" ref="I78:I93">E78+G78</f>
        <v>6500</v>
      </c>
    </row>
    <row r="79" spans="1:9" ht="15" customHeight="1">
      <c r="A79" s="315">
        <v>2</v>
      </c>
      <c r="B79" s="335" t="s">
        <v>783</v>
      </c>
      <c r="C79" s="313" t="s">
        <v>782</v>
      </c>
      <c r="D79" s="612">
        <v>99.27272727272727</v>
      </c>
      <c r="E79" s="336">
        <v>130</v>
      </c>
      <c r="F79" s="613">
        <v>1.0909090909090908</v>
      </c>
      <c r="G79" s="340">
        <v>1</v>
      </c>
      <c r="H79" s="390">
        <f t="shared" si="4"/>
        <v>100.36363636363636</v>
      </c>
      <c r="I79" s="331">
        <f t="shared" si="5"/>
        <v>131</v>
      </c>
    </row>
    <row r="80" spans="1:9" ht="15" customHeight="1">
      <c r="A80" s="315">
        <v>3</v>
      </c>
      <c r="B80" s="335" t="s">
        <v>781</v>
      </c>
      <c r="C80" s="313" t="s">
        <v>780</v>
      </c>
      <c r="D80" s="612">
        <v>69.81818181818181</v>
      </c>
      <c r="E80" s="336">
        <v>100</v>
      </c>
      <c r="F80" s="613">
        <v>195.27272727272728</v>
      </c>
      <c r="G80" s="336">
        <v>190</v>
      </c>
      <c r="H80" s="390">
        <f t="shared" si="4"/>
        <v>265.0909090909091</v>
      </c>
      <c r="I80" s="331">
        <f t="shared" si="5"/>
        <v>290</v>
      </c>
    </row>
    <row r="81" spans="1:9" ht="15" customHeight="1">
      <c r="A81" s="337">
        <v>4</v>
      </c>
      <c r="B81" s="335" t="s">
        <v>789</v>
      </c>
      <c r="C81" s="313" t="s">
        <v>788</v>
      </c>
      <c r="D81" s="612">
        <v>28.363636363636363</v>
      </c>
      <c r="E81" s="336">
        <v>40</v>
      </c>
      <c r="F81" s="613">
        <v>88.36363636363636</v>
      </c>
      <c r="G81" s="336">
        <v>100</v>
      </c>
      <c r="H81" s="390">
        <f t="shared" si="4"/>
        <v>116.72727272727272</v>
      </c>
      <c r="I81" s="331">
        <f t="shared" si="5"/>
        <v>140</v>
      </c>
    </row>
    <row r="82" spans="1:9" ht="15" customHeight="1">
      <c r="A82" s="337">
        <v>6</v>
      </c>
      <c r="B82" s="318" t="s">
        <v>559</v>
      </c>
      <c r="C82" s="317" t="s">
        <v>724</v>
      </c>
      <c r="D82" s="612">
        <v>2498.181818181818</v>
      </c>
      <c r="E82" s="310">
        <v>3000</v>
      </c>
      <c r="F82" s="613">
        <v>0</v>
      </c>
      <c r="G82" s="336">
        <v>3000</v>
      </c>
      <c r="H82" s="390">
        <f t="shared" si="4"/>
        <v>2498.181818181818</v>
      </c>
      <c r="I82" s="331">
        <f t="shared" si="5"/>
        <v>6000</v>
      </c>
    </row>
    <row r="83" spans="1:9" ht="15" customHeight="1">
      <c r="A83" s="315">
        <v>11</v>
      </c>
      <c r="B83" s="338" t="s">
        <v>709</v>
      </c>
      <c r="C83" s="317" t="s">
        <v>799</v>
      </c>
      <c r="D83" s="612">
        <v>1564.3636363636363</v>
      </c>
      <c r="E83" s="310">
        <v>1500</v>
      </c>
      <c r="F83" s="613">
        <v>339.27272727272725</v>
      </c>
      <c r="G83" s="310">
        <v>340</v>
      </c>
      <c r="H83" s="390">
        <f t="shared" si="4"/>
        <v>1903.6363636363635</v>
      </c>
      <c r="I83" s="331">
        <f t="shared" si="5"/>
        <v>1840</v>
      </c>
    </row>
    <row r="84" spans="1:9" ht="15" customHeight="1">
      <c r="A84" s="315">
        <v>12</v>
      </c>
      <c r="B84" s="615" t="s">
        <v>707</v>
      </c>
      <c r="C84" s="359" t="s">
        <v>706</v>
      </c>
      <c r="D84" s="612">
        <v>60</v>
      </c>
      <c r="E84" s="353">
        <v>80</v>
      </c>
      <c r="F84" s="613">
        <v>9.818181818181818</v>
      </c>
      <c r="G84" s="357">
        <v>10</v>
      </c>
      <c r="H84" s="390">
        <f t="shared" si="4"/>
        <v>69.81818181818181</v>
      </c>
      <c r="I84" s="331">
        <f t="shared" si="5"/>
        <v>90</v>
      </c>
    </row>
    <row r="85" spans="1:9" ht="15" customHeight="1">
      <c r="A85" s="315">
        <v>13</v>
      </c>
      <c r="B85" s="615" t="s">
        <v>705</v>
      </c>
      <c r="C85" s="361" t="s">
        <v>798</v>
      </c>
      <c r="D85" s="612">
        <v>60</v>
      </c>
      <c r="E85" s="353">
        <v>80</v>
      </c>
      <c r="F85" s="613">
        <v>9.818181818181818</v>
      </c>
      <c r="G85" s="357">
        <v>10</v>
      </c>
      <c r="H85" s="390">
        <f t="shared" si="4"/>
        <v>69.81818181818181</v>
      </c>
      <c r="I85" s="331">
        <f t="shared" si="5"/>
        <v>90</v>
      </c>
    </row>
    <row r="86" spans="1:9" ht="15" customHeight="1">
      <c r="A86" s="315">
        <v>14</v>
      </c>
      <c r="B86" s="615" t="s">
        <v>703</v>
      </c>
      <c r="C86" s="359" t="s">
        <v>702</v>
      </c>
      <c r="D86" s="612">
        <v>60</v>
      </c>
      <c r="E86" s="353">
        <v>80</v>
      </c>
      <c r="F86" s="613">
        <v>9.818181818181818</v>
      </c>
      <c r="G86" s="357">
        <v>10</v>
      </c>
      <c r="H86" s="390">
        <f t="shared" si="4"/>
        <v>69.81818181818181</v>
      </c>
      <c r="I86" s="331">
        <f t="shared" si="5"/>
        <v>90</v>
      </c>
    </row>
    <row r="87" spans="1:9" ht="15" customHeight="1">
      <c r="A87" s="315">
        <v>15</v>
      </c>
      <c r="B87" s="615" t="s">
        <v>701</v>
      </c>
      <c r="C87" s="359" t="s">
        <v>777</v>
      </c>
      <c r="D87" s="612">
        <v>60</v>
      </c>
      <c r="E87" s="353">
        <v>80</v>
      </c>
      <c r="F87" s="613">
        <v>9.818181818181818</v>
      </c>
      <c r="G87" s="357">
        <v>10</v>
      </c>
      <c r="H87" s="390">
        <f t="shared" si="4"/>
        <v>69.81818181818181</v>
      </c>
      <c r="I87" s="331">
        <f t="shared" si="5"/>
        <v>90</v>
      </c>
    </row>
    <row r="88" spans="1:9" ht="15" customHeight="1">
      <c r="A88" s="315">
        <v>16</v>
      </c>
      <c r="B88" s="335" t="s">
        <v>699</v>
      </c>
      <c r="C88" s="313" t="s">
        <v>698</v>
      </c>
      <c r="D88" s="612">
        <v>30.545454545454547</v>
      </c>
      <c r="E88" s="392">
        <v>50</v>
      </c>
      <c r="F88" s="613">
        <v>13.090909090909092</v>
      </c>
      <c r="G88" s="310">
        <v>13</v>
      </c>
      <c r="H88" s="390">
        <f t="shared" si="4"/>
        <v>43.63636363636364</v>
      </c>
      <c r="I88" s="331">
        <f t="shared" si="5"/>
        <v>63</v>
      </c>
    </row>
    <row r="89" spans="1:9" ht="15" customHeight="1">
      <c r="A89" s="315">
        <v>17</v>
      </c>
      <c r="B89" s="335" t="s">
        <v>695</v>
      </c>
      <c r="C89" s="313" t="s">
        <v>694</v>
      </c>
      <c r="D89" s="612">
        <v>366.54545454545456</v>
      </c>
      <c r="E89" s="353">
        <v>800</v>
      </c>
      <c r="F89" s="613">
        <v>10.909090909090908</v>
      </c>
      <c r="G89" s="310">
        <v>11</v>
      </c>
      <c r="H89" s="390">
        <f t="shared" si="4"/>
        <v>377.4545454545455</v>
      </c>
      <c r="I89" s="331">
        <f t="shared" si="5"/>
        <v>811</v>
      </c>
    </row>
    <row r="90" spans="1:9" ht="15" customHeight="1">
      <c r="A90" s="315">
        <v>18</v>
      </c>
      <c r="B90" s="335" t="s">
        <v>693</v>
      </c>
      <c r="C90" s="313" t="s">
        <v>692</v>
      </c>
      <c r="D90" s="612">
        <v>448.3636363636364</v>
      </c>
      <c r="E90" s="353">
        <v>500</v>
      </c>
      <c r="F90" s="613">
        <v>89.45454545454545</v>
      </c>
      <c r="G90" s="310">
        <v>90</v>
      </c>
      <c r="H90" s="390">
        <f t="shared" si="4"/>
        <v>537.8181818181819</v>
      </c>
      <c r="I90" s="331">
        <f t="shared" si="5"/>
        <v>590</v>
      </c>
    </row>
    <row r="91" spans="1:9" ht="15" customHeight="1">
      <c r="A91" s="315">
        <v>19</v>
      </c>
      <c r="B91" s="335" t="s">
        <v>697</v>
      </c>
      <c r="C91" s="313" t="s">
        <v>696</v>
      </c>
      <c r="D91" s="612">
        <v>60</v>
      </c>
      <c r="E91" s="353">
        <v>90</v>
      </c>
      <c r="F91" s="613">
        <v>8.727272727272727</v>
      </c>
      <c r="G91" s="310">
        <v>10</v>
      </c>
      <c r="H91" s="390">
        <f t="shared" si="4"/>
        <v>68.72727272727272</v>
      </c>
      <c r="I91" s="331">
        <f t="shared" si="5"/>
        <v>100</v>
      </c>
    </row>
    <row r="92" spans="1:9" ht="15" customHeight="1">
      <c r="A92" s="315"/>
      <c r="B92" s="335" t="s">
        <v>786</v>
      </c>
      <c r="C92" s="313" t="s">
        <v>898</v>
      </c>
      <c r="D92" s="612">
        <v>27</v>
      </c>
      <c r="E92" s="353">
        <v>28</v>
      </c>
      <c r="F92" s="613"/>
      <c r="G92" s="310"/>
      <c r="H92" s="390">
        <v>27</v>
      </c>
      <c r="I92" s="331">
        <f t="shared" si="5"/>
        <v>28</v>
      </c>
    </row>
    <row r="93" spans="1:9" ht="15" customHeight="1">
      <c r="A93" s="315">
        <v>19</v>
      </c>
      <c r="B93" s="335" t="s">
        <v>775</v>
      </c>
      <c r="C93" s="313" t="s">
        <v>774</v>
      </c>
      <c r="D93" s="612">
        <v>665.4545454545455</v>
      </c>
      <c r="E93" s="310">
        <v>1000</v>
      </c>
      <c r="F93" s="613">
        <v>3.272727272727273</v>
      </c>
      <c r="G93" s="310">
        <v>4</v>
      </c>
      <c r="H93" s="390">
        <f t="shared" si="4"/>
        <v>668.7272727272727</v>
      </c>
      <c r="I93" s="331">
        <f t="shared" si="5"/>
        <v>1004</v>
      </c>
    </row>
    <row r="94" spans="1:9" ht="15" customHeight="1">
      <c r="A94" s="315"/>
      <c r="B94" s="335"/>
      <c r="C94" s="351" t="s">
        <v>688</v>
      </c>
      <c r="D94" s="348"/>
      <c r="E94" s="310"/>
      <c r="F94" s="348"/>
      <c r="G94" s="310"/>
      <c r="H94" s="390">
        <f aca="true" t="shared" si="6" ref="H94:H130">D94+F94</f>
        <v>0</v>
      </c>
      <c r="I94" s="331"/>
    </row>
    <row r="95" spans="1:9" ht="27" customHeight="1">
      <c r="A95" s="315">
        <v>20</v>
      </c>
      <c r="B95" s="314" t="s">
        <v>687</v>
      </c>
      <c r="C95" s="313" t="s">
        <v>686</v>
      </c>
      <c r="D95" s="612">
        <v>1620</v>
      </c>
      <c r="E95" s="310">
        <v>1650</v>
      </c>
      <c r="F95" s="613">
        <v>36</v>
      </c>
      <c r="G95" s="310"/>
      <c r="H95" s="390">
        <f t="shared" si="6"/>
        <v>1656</v>
      </c>
      <c r="I95" s="331">
        <f aca="true" t="shared" si="7" ref="I95:I130">E95+G95</f>
        <v>1650</v>
      </c>
    </row>
    <row r="96" spans="1:9" ht="25.5" customHeight="1">
      <c r="A96" s="315">
        <v>21</v>
      </c>
      <c r="B96" s="314" t="s">
        <v>685</v>
      </c>
      <c r="C96" s="313" t="s">
        <v>684</v>
      </c>
      <c r="D96" s="612">
        <v>757.0909090909091</v>
      </c>
      <c r="E96" s="310">
        <v>800</v>
      </c>
      <c r="F96" s="613">
        <v>25.09090909090909</v>
      </c>
      <c r="G96" s="336">
        <v>5</v>
      </c>
      <c r="H96" s="390">
        <f t="shared" si="6"/>
        <v>782.1818181818182</v>
      </c>
      <c r="I96" s="331">
        <f t="shared" si="7"/>
        <v>805</v>
      </c>
    </row>
    <row r="97" spans="1:9" ht="16.5" customHeight="1">
      <c r="A97" s="315">
        <v>22</v>
      </c>
      <c r="B97" s="314" t="s">
        <v>769</v>
      </c>
      <c r="C97" s="313" t="s">
        <v>768</v>
      </c>
      <c r="D97" s="612">
        <v>4.363636363636363</v>
      </c>
      <c r="E97" s="310">
        <v>30</v>
      </c>
      <c r="F97" s="613"/>
      <c r="G97" s="336">
        <v>7</v>
      </c>
      <c r="H97" s="390">
        <f t="shared" si="6"/>
        <v>4.363636363636363</v>
      </c>
      <c r="I97" s="331">
        <f t="shared" si="7"/>
        <v>37</v>
      </c>
    </row>
    <row r="98" spans="1:9" ht="26.25" customHeight="1">
      <c r="A98" s="315">
        <v>23</v>
      </c>
      <c r="B98" s="314" t="s">
        <v>683</v>
      </c>
      <c r="C98" s="313" t="s">
        <v>682</v>
      </c>
      <c r="D98" s="612">
        <v>516</v>
      </c>
      <c r="E98" s="310">
        <v>600</v>
      </c>
      <c r="F98" s="613">
        <v>26.181818181818183</v>
      </c>
      <c r="G98" s="336">
        <v>20</v>
      </c>
      <c r="H98" s="390">
        <f t="shared" si="6"/>
        <v>542.1818181818181</v>
      </c>
      <c r="I98" s="331">
        <f t="shared" si="7"/>
        <v>620</v>
      </c>
    </row>
    <row r="99" spans="1:9" ht="24.75" customHeight="1">
      <c r="A99" s="315">
        <v>24</v>
      </c>
      <c r="B99" s="314" t="s">
        <v>681</v>
      </c>
      <c r="C99" s="313" t="s">
        <v>680</v>
      </c>
      <c r="D99" s="612">
        <v>1309.090909090909</v>
      </c>
      <c r="E99" s="310">
        <v>1500</v>
      </c>
      <c r="F99" s="613">
        <v>44.72727272727273</v>
      </c>
      <c r="G99" s="336">
        <v>40</v>
      </c>
      <c r="H99" s="390">
        <f t="shared" si="6"/>
        <v>1353.8181818181818</v>
      </c>
      <c r="I99" s="331">
        <f t="shared" si="7"/>
        <v>1540</v>
      </c>
    </row>
    <row r="100" spans="1:9" ht="24" customHeight="1">
      <c r="A100" s="315">
        <v>25</v>
      </c>
      <c r="B100" s="314" t="s">
        <v>631</v>
      </c>
      <c r="C100" s="313" t="s">
        <v>630</v>
      </c>
      <c r="D100" s="612">
        <v>3391.6363636363635</v>
      </c>
      <c r="E100" s="310">
        <v>3400</v>
      </c>
      <c r="F100" s="613">
        <v>156</v>
      </c>
      <c r="G100" s="336">
        <v>50</v>
      </c>
      <c r="H100" s="390">
        <f t="shared" si="6"/>
        <v>3547.6363636363635</v>
      </c>
      <c r="I100" s="331">
        <f t="shared" si="7"/>
        <v>3450</v>
      </c>
    </row>
    <row r="101" spans="1:9" ht="22.5" customHeight="1">
      <c r="A101" s="315">
        <v>26</v>
      </c>
      <c r="B101" s="314" t="s">
        <v>797</v>
      </c>
      <c r="C101" s="313" t="s">
        <v>796</v>
      </c>
      <c r="D101" s="612">
        <v>600</v>
      </c>
      <c r="E101" s="310">
        <v>600</v>
      </c>
      <c r="F101" s="613">
        <v>1.0909090909090908</v>
      </c>
      <c r="G101" s="336">
        <v>5</v>
      </c>
      <c r="H101" s="390">
        <f t="shared" si="6"/>
        <v>601.0909090909091</v>
      </c>
      <c r="I101" s="331">
        <f t="shared" si="7"/>
        <v>605</v>
      </c>
    </row>
    <row r="102" spans="1:9" ht="30" customHeight="1">
      <c r="A102" s="315">
        <v>27</v>
      </c>
      <c r="B102" s="314" t="s">
        <v>767</v>
      </c>
      <c r="C102" s="313" t="s">
        <v>766</v>
      </c>
      <c r="D102" s="612">
        <v>704.7272727272727</v>
      </c>
      <c r="E102" s="310">
        <v>720</v>
      </c>
      <c r="F102" s="613">
        <v>8.727272727272727</v>
      </c>
      <c r="G102" s="336">
        <v>7</v>
      </c>
      <c r="H102" s="390">
        <f t="shared" si="6"/>
        <v>713.4545454545455</v>
      </c>
      <c r="I102" s="331">
        <f t="shared" si="7"/>
        <v>727</v>
      </c>
    </row>
    <row r="103" spans="1:9" ht="24.75" customHeight="1">
      <c r="A103" s="315">
        <v>28</v>
      </c>
      <c r="B103" s="314" t="s">
        <v>679</v>
      </c>
      <c r="C103" s="313" t="s">
        <v>678</v>
      </c>
      <c r="D103" s="612">
        <v>1974.5454545454545</v>
      </c>
      <c r="E103" s="310">
        <v>2000</v>
      </c>
      <c r="F103" s="613">
        <v>2.1818181818181817</v>
      </c>
      <c r="G103" s="310">
        <v>2</v>
      </c>
      <c r="H103" s="390">
        <f t="shared" si="6"/>
        <v>1976.7272727272727</v>
      </c>
      <c r="I103" s="331">
        <f t="shared" si="7"/>
        <v>2002</v>
      </c>
    </row>
    <row r="104" spans="1:9" ht="24.75" customHeight="1">
      <c r="A104" s="315">
        <v>29</v>
      </c>
      <c r="B104" s="314" t="s">
        <v>677</v>
      </c>
      <c r="C104" s="313" t="s">
        <v>676</v>
      </c>
      <c r="D104" s="612">
        <v>7.636363636363637</v>
      </c>
      <c r="E104" s="310">
        <v>10</v>
      </c>
      <c r="F104" s="613"/>
      <c r="G104" s="310"/>
      <c r="H104" s="390">
        <f t="shared" si="6"/>
        <v>7.636363636363637</v>
      </c>
      <c r="I104" s="331">
        <f t="shared" si="7"/>
        <v>10</v>
      </c>
    </row>
    <row r="105" spans="1:9" ht="26.25" customHeight="1">
      <c r="A105" s="315">
        <v>30</v>
      </c>
      <c r="B105" s="314" t="s">
        <v>762</v>
      </c>
      <c r="C105" s="313" t="s">
        <v>761</v>
      </c>
      <c r="D105" s="612">
        <v>53.45454545454545</v>
      </c>
      <c r="E105" s="310">
        <v>60</v>
      </c>
      <c r="F105" s="613">
        <v>4.363636363636363</v>
      </c>
      <c r="G105" s="336">
        <v>5</v>
      </c>
      <c r="H105" s="390">
        <f t="shared" si="6"/>
        <v>57.81818181818181</v>
      </c>
      <c r="I105" s="331">
        <f t="shared" si="7"/>
        <v>65</v>
      </c>
    </row>
    <row r="106" spans="1:9" ht="24.75" customHeight="1">
      <c r="A106" s="315">
        <v>31</v>
      </c>
      <c r="B106" s="314" t="s">
        <v>675</v>
      </c>
      <c r="C106" s="313" t="s">
        <v>674</v>
      </c>
      <c r="D106" s="612">
        <v>10381.09090909091</v>
      </c>
      <c r="E106" s="310">
        <v>15000</v>
      </c>
      <c r="F106" s="613">
        <v>93.81818181818181</v>
      </c>
      <c r="G106" s="336">
        <v>60</v>
      </c>
      <c r="H106" s="390">
        <f t="shared" si="6"/>
        <v>10474.909090909092</v>
      </c>
      <c r="I106" s="331">
        <f t="shared" si="7"/>
        <v>15060</v>
      </c>
    </row>
    <row r="107" spans="1:9" ht="25.5" customHeight="1">
      <c r="A107" s="315">
        <v>32</v>
      </c>
      <c r="B107" s="314" t="s">
        <v>760</v>
      </c>
      <c r="C107" s="313" t="s">
        <v>759</v>
      </c>
      <c r="D107" s="612">
        <v>9.818181818181818</v>
      </c>
      <c r="E107" s="310">
        <v>30</v>
      </c>
      <c r="F107" s="613">
        <v>1.0909090909090908</v>
      </c>
      <c r="G107" s="310"/>
      <c r="H107" s="390">
        <f t="shared" si="6"/>
        <v>10.90909090909091</v>
      </c>
      <c r="I107" s="331">
        <f t="shared" si="7"/>
        <v>30</v>
      </c>
    </row>
    <row r="108" spans="1:9" ht="29.25" customHeight="1">
      <c r="A108" s="315">
        <v>33</v>
      </c>
      <c r="B108" s="314" t="s">
        <v>758</v>
      </c>
      <c r="C108" s="313" t="s">
        <v>757</v>
      </c>
      <c r="D108" s="612">
        <v>135.27272727272728</v>
      </c>
      <c r="E108" s="310">
        <v>140</v>
      </c>
      <c r="F108" s="613">
        <v>13.090909090909092</v>
      </c>
      <c r="G108" s="310"/>
      <c r="H108" s="390">
        <f t="shared" si="6"/>
        <v>148.36363636363637</v>
      </c>
      <c r="I108" s="331">
        <f t="shared" si="7"/>
        <v>140</v>
      </c>
    </row>
    <row r="109" spans="1:9" ht="27.75" customHeight="1">
      <c r="A109" s="315">
        <v>34</v>
      </c>
      <c r="B109" s="314" t="s">
        <v>639</v>
      </c>
      <c r="C109" s="313" t="s">
        <v>673</v>
      </c>
      <c r="D109" s="612">
        <v>235.63636363636363</v>
      </c>
      <c r="E109" s="310">
        <v>250</v>
      </c>
      <c r="F109" s="613">
        <v>56.72727272727273</v>
      </c>
      <c r="G109" s="336">
        <v>15</v>
      </c>
      <c r="H109" s="390">
        <f t="shared" si="6"/>
        <v>292.3636363636364</v>
      </c>
      <c r="I109" s="331">
        <f t="shared" si="7"/>
        <v>265</v>
      </c>
    </row>
    <row r="110" spans="1:9" ht="27" customHeight="1">
      <c r="A110" s="315">
        <v>35</v>
      </c>
      <c r="B110" s="314" t="s">
        <v>672</v>
      </c>
      <c r="C110" s="313" t="s">
        <v>671</v>
      </c>
      <c r="D110" s="612">
        <v>94.9090909090909</v>
      </c>
      <c r="E110" s="310">
        <v>100</v>
      </c>
      <c r="F110" s="613">
        <v>1.0909090909090908</v>
      </c>
      <c r="G110" s="310">
        <v>1</v>
      </c>
      <c r="H110" s="390">
        <f t="shared" si="6"/>
        <v>96</v>
      </c>
      <c r="I110" s="331">
        <f t="shared" si="7"/>
        <v>101</v>
      </c>
    </row>
    <row r="111" spans="1:9" ht="15" customHeight="1">
      <c r="A111" s="315">
        <v>36</v>
      </c>
      <c r="B111" s="318" t="s">
        <v>756</v>
      </c>
      <c r="C111" s="317" t="s">
        <v>755</v>
      </c>
      <c r="D111" s="612">
        <v>124.36363636363636</v>
      </c>
      <c r="E111" s="310">
        <v>150</v>
      </c>
      <c r="F111" s="613">
        <v>12</v>
      </c>
      <c r="G111" s="310">
        <v>12</v>
      </c>
      <c r="H111" s="390">
        <f t="shared" si="6"/>
        <v>136.36363636363637</v>
      </c>
      <c r="I111" s="331">
        <f t="shared" si="7"/>
        <v>162</v>
      </c>
    </row>
    <row r="112" spans="1:9" ht="15" customHeight="1">
      <c r="A112" s="315">
        <v>37</v>
      </c>
      <c r="B112" s="318" t="s">
        <v>795</v>
      </c>
      <c r="C112" s="317" t="s">
        <v>794</v>
      </c>
      <c r="D112" s="612">
        <v>147.27272727272728</v>
      </c>
      <c r="E112" s="310">
        <v>150</v>
      </c>
      <c r="F112" s="613">
        <v>13.090909090909092</v>
      </c>
      <c r="G112" s="310">
        <v>13</v>
      </c>
      <c r="H112" s="390">
        <f t="shared" si="6"/>
        <v>160.36363636363637</v>
      </c>
      <c r="I112" s="331">
        <f t="shared" si="7"/>
        <v>163</v>
      </c>
    </row>
    <row r="113" spans="1:9" ht="15" customHeight="1">
      <c r="A113" s="315">
        <v>38</v>
      </c>
      <c r="B113" s="338" t="s">
        <v>793</v>
      </c>
      <c r="C113" s="317" t="s">
        <v>792</v>
      </c>
      <c r="D113" s="612">
        <v>0</v>
      </c>
      <c r="E113" s="310">
        <v>10</v>
      </c>
      <c r="F113" s="613"/>
      <c r="G113" s="310">
        <v>1</v>
      </c>
      <c r="H113" s="390">
        <f t="shared" si="6"/>
        <v>0</v>
      </c>
      <c r="I113" s="331">
        <f t="shared" si="7"/>
        <v>11</v>
      </c>
    </row>
    <row r="114" spans="1:9" ht="15" customHeight="1">
      <c r="A114" s="315">
        <v>39</v>
      </c>
      <c r="B114" s="335" t="s">
        <v>754</v>
      </c>
      <c r="C114" s="313" t="s">
        <v>753</v>
      </c>
      <c r="D114" s="612">
        <v>0</v>
      </c>
      <c r="E114" s="336">
        <v>2</v>
      </c>
      <c r="F114" s="613"/>
      <c r="G114" s="310"/>
      <c r="H114" s="390">
        <f t="shared" si="6"/>
        <v>0</v>
      </c>
      <c r="I114" s="331">
        <f t="shared" si="7"/>
        <v>2</v>
      </c>
    </row>
    <row r="115" spans="1:9" ht="15" customHeight="1">
      <c r="A115" s="315">
        <v>40</v>
      </c>
      <c r="B115" s="335" t="s">
        <v>752</v>
      </c>
      <c r="C115" s="313" t="s">
        <v>751</v>
      </c>
      <c r="D115" s="612">
        <v>0</v>
      </c>
      <c r="E115" s="310">
        <v>2</v>
      </c>
      <c r="F115" s="613"/>
      <c r="G115" s="310"/>
      <c r="H115" s="390">
        <f t="shared" si="6"/>
        <v>0</v>
      </c>
      <c r="I115" s="331">
        <f t="shared" si="7"/>
        <v>2</v>
      </c>
    </row>
    <row r="116" spans="1:9" ht="15" customHeight="1">
      <c r="A116" s="315">
        <v>41</v>
      </c>
      <c r="B116" s="335" t="s">
        <v>750</v>
      </c>
      <c r="C116" s="313" t="s">
        <v>749</v>
      </c>
      <c r="D116" s="612">
        <v>3.272727272727273</v>
      </c>
      <c r="E116" s="336">
        <v>10</v>
      </c>
      <c r="F116" s="613"/>
      <c r="G116" s="310"/>
      <c r="H116" s="390">
        <f t="shared" si="6"/>
        <v>3.272727272727273</v>
      </c>
      <c r="I116" s="331">
        <f t="shared" si="7"/>
        <v>10</v>
      </c>
    </row>
    <row r="117" spans="1:9" ht="15" customHeight="1">
      <c r="A117" s="315">
        <v>42</v>
      </c>
      <c r="B117" s="335" t="s">
        <v>748</v>
      </c>
      <c r="C117" s="313" t="s">
        <v>747</v>
      </c>
      <c r="D117" s="612">
        <v>1.0909090909090908</v>
      </c>
      <c r="E117" s="336">
        <v>5</v>
      </c>
      <c r="F117" s="613"/>
      <c r="G117" s="310"/>
      <c r="H117" s="390">
        <f t="shared" si="6"/>
        <v>1.0909090909090908</v>
      </c>
      <c r="I117" s="331">
        <f t="shared" si="7"/>
        <v>5</v>
      </c>
    </row>
    <row r="118" spans="1:9" ht="15" customHeight="1">
      <c r="A118" s="315">
        <v>43</v>
      </c>
      <c r="B118" s="335" t="s">
        <v>746</v>
      </c>
      <c r="C118" s="313" t="s">
        <v>745</v>
      </c>
      <c r="D118" s="612">
        <v>0</v>
      </c>
      <c r="E118" s="336">
        <v>1</v>
      </c>
      <c r="F118" s="613"/>
      <c r="G118" s="310"/>
      <c r="H118" s="390">
        <f t="shared" si="6"/>
        <v>0</v>
      </c>
      <c r="I118" s="331">
        <f t="shared" si="7"/>
        <v>1</v>
      </c>
    </row>
    <row r="119" spans="1:9" ht="15" customHeight="1">
      <c r="A119" s="315">
        <v>44</v>
      </c>
      <c r="B119" s="335" t="s">
        <v>670</v>
      </c>
      <c r="C119" s="313" t="s">
        <v>669</v>
      </c>
      <c r="D119" s="612">
        <v>550.9090909090909</v>
      </c>
      <c r="E119" s="336">
        <v>650</v>
      </c>
      <c r="F119" s="613">
        <v>1699.6363636363637</v>
      </c>
      <c r="G119" s="336">
        <v>1500</v>
      </c>
      <c r="H119" s="390">
        <f t="shared" si="6"/>
        <v>2250.5454545454545</v>
      </c>
      <c r="I119" s="331">
        <f t="shared" si="7"/>
        <v>2150</v>
      </c>
    </row>
    <row r="120" spans="1:9" ht="15" customHeight="1">
      <c r="A120" s="337">
        <v>46</v>
      </c>
      <c r="B120" s="335" t="s">
        <v>744</v>
      </c>
      <c r="C120" s="313" t="s">
        <v>743</v>
      </c>
      <c r="D120" s="612">
        <v>9.818181818181818</v>
      </c>
      <c r="E120" s="336">
        <v>12</v>
      </c>
      <c r="F120" s="613"/>
      <c r="G120" s="310"/>
      <c r="H120" s="390">
        <f t="shared" si="6"/>
        <v>9.818181818181818</v>
      </c>
      <c r="I120" s="331">
        <f t="shared" si="7"/>
        <v>12</v>
      </c>
    </row>
    <row r="121" spans="1:9" ht="15" customHeight="1">
      <c r="A121" s="337">
        <v>47</v>
      </c>
      <c r="B121" s="335" t="s">
        <v>629</v>
      </c>
      <c r="C121" s="313" t="s">
        <v>791</v>
      </c>
      <c r="D121" s="612">
        <v>0</v>
      </c>
      <c r="E121" s="310">
        <v>10</v>
      </c>
      <c r="F121" s="613"/>
      <c r="G121" s="310"/>
      <c r="H121" s="390">
        <f t="shared" si="6"/>
        <v>0</v>
      </c>
      <c r="I121" s="331">
        <f t="shared" si="7"/>
        <v>10</v>
      </c>
    </row>
    <row r="122" spans="1:9" ht="15" customHeight="1">
      <c r="A122" s="337">
        <v>48</v>
      </c>
      <c r="B122" s="335" t="s">
        <v>625</v>
      </c>
      <c r="C122" s="313" t="s">
        <v>624</v>
      </c>
      <c r="D122" s="612">
        <v>0</v>
      </c>
      <c r="E122" s="310">
        <v>5</v>
      </c>
      <c r="F122" s="613"/>
      <c r="G122" s="310"/>
      <c r="H122" s="390">
        <f t="shared" si="6"/>
        <v>0</v>
      </c>
      <c r="I122" s="331">
        <f t="shared" si="7"/>
        <v>5</v>
      </c>
    </row>
    <row r="123" spans="1:9" ht="15" customHeight="1">
      <c r="A123" s="337">
        <v>49</v>
      </c>
      <c r="B123" s="335" t="s">
        <v>742</v>
      </c>
      <c r="C123" s="313" t="s">
        <v>741</v>
      </c>
      <c r="D123" s="612">
        <v>0</v>
      </c>
      <c r="E123" s="336">
        <v>4</v>
      </c>
      <c r="F123" s="613"/>
      <c r="G123" s="310"/>
      <c r="H123" s="390">
        <f t="shared" si="6"/>
        <v>0</v>
      </c>
      <c r="I123" s="331">
        <f t="shared" si="7"/>
        <v>4</v>
      </c>
    </row>
    <row r="124" spans="1:9" ht="15" customHeight="1">
      <c r="A124" s="337">
        <v>50</v>
      </c>
      <c r="B124" s="335" t="s">
        <v>740</v>
      </c>
      <c r="C124" s="313" t="s">
        <v>739</v>
      </c>
      <c r="D124" s="612">
        <v>24</v>
      </c>
      <c r="E124" s="336">
        <v>20</v>
      </c>
      <c r="F124" s="613"/>
      <c r="G124" s="310"/>
      <c r="H124" s="390">
        <f t="shared" si="6"/>
        <v>24</v>
      </c>
      <c r="I124" s="331">
        <f t="shared" si="7"/>
        <v>20</v>
      </c>
    </row>
    <row r="125" spans="1:9" ht="15" customHeight="1">
      <c r="A125" s="337">
        <v>51</v>
      </c>
      <c r="B125" s="335" t="s">
        <v>738</v>
      </c>
      <c r="C125" s="313" t="s">
        <v>737</v>
      </c>
      <c r="D125" s="612">
        <v>6.545454545454546</v>
      </c>
      <c r="E125" s="310">
        <v>30</v>
      </c>
      <c r="F125" s="613"/>
      <c r="G125" s="310"/>
      <c r="H125" s="390">
        <f t="shared" si="6"/>
        <v>6.545454545454546</v>
      </c>
      <c r="I125" s="331">
        <f t="shared" si="7"/>
        <v>30</v>
      </c>
    </row>
    <row r="126" spans="1:9" ht="15" customHeight="1">
      <c r="A126" s="315">
        <v>52</v>
      </c>
      <c r="B126" s="335" t="s">
        <v>619</v>
      </c>
      <c r="C126" s="313" t="s">
        <v>618</v>
      </c>
      <c r="D126" s="612">
        <v>33.81818181818182</v>
      </c>
      <c r="E126" s="310">
        <v>35</v>
      </c>
      <c r="F126" s="613"/>
      <c r="G126" s="310"/>
      <c r="H126" s="390">
        <f t="shared" si="6"/>
        <v>33.81818181818182</v>
      </c>
      <c r="I126" s="331">
        <f t="shared" si="7"/>
        <v>35</v>
      </c>
    </row>
    <row r="127" spans="1:9" ht="15" customHeight="1">
      <c r="A127" s="315">
        <v>53</v>
      </c>
      <c r="B127" s="335" t="s">
        <v>617</v>
      </c>
      <c r="C127" s="313" t="s">
        <v>616</v>
      </c>
      <c r="D127" s="612">
        <v>4.363636363636363</v>
      </c>
      <c r="E127" s="310">
        <v>10</v>
      </c>
      <c r="F127" s="613"/>
      <c r="G127" s="310"/>
      <c r="H127" s="390">
        <f t="shared" si="6"/>
        <v>4.363636363636363</v>
      </c>
      <c r="I127" s="331">
        <f t="shared" si="7"/>
        <v>10</v>
      </c>
    </row>
    <row r="128" spans="1:9" ht="15" customHeight="1">
      <c r="A128" s="315">
        <v>54</v>
      </c>
      <c r="B128" s="335" t="s">
        <v>732</v>
      </c>
      <c r="C128" s="313" t="s">
        <v>731</v>
      </c>
      <c r="D128" s="612">
        <v>0</v>
      </c>
      <c r="E128" s="310">
        <v>5</v>
      </c>
      <c r="F128" s="613"/>
      <c r="G128" s="310"/>
      <c r="H128" s="390">
        <f t="shared" si="6"/>
        <v>0</v>
      </c>
      <c r="I128" s="331">
        <f t="shared" si="7"/>
        <v>5</v>
      </c>
    </row>
    <row r="129" spans="1:9" ht="15" customHeight="1">
      <c r="A129" s="315">
        <v>56</v>
      </c>
      <c r="B129" s="338" t="s">
        <v>773</v>
      </c>
      <c r="C129" s="317" t="s">
        <v>772</v>
      </c>
      <c r="D129" s="612">
        <v>60</v>
      </c>
      <c r="E129" s="310">
        <v>100</v>
      </c>
      <c r="F129" s="613">
        <v>5.454545454545454</v>
      </c>
      <c r="G129" s="391">
        <v>2</v>
      </c>
      <c r="H129" s="390">
        <f t="shared" si="6"/>
        <v>65.45454545454545</v>
      </c>
      <c r="I129" s="331">
        <f t="shared" si="7"/>
        <v>102</v>
      </c>
    </row>
    <row r="130" spans="1:9" ht="15" customHeight="1">
      <c r="A130" s="315">
        <v>57</v>
      </c>
      <c r="B130" s="338" t="s">
        <v>771</v>
      </c>
      <c r="C130" s="317" t="s">
        <v>770</v>
      </c>
      <c r="D130" s="612">
        <v>3.272727272727273</v>
      </c>
      <c r="E130" s="310">
        <v>50</v>
      </c>
      <c r="F130" s="613"/>
      <c r="G130" s="391">
        <v>2</v>
      </c>
      <c r="H130" s="390">
        <f t="shared" si="6"/>
        <v>3.272727272727273</v>
      </c>
      <c r="I130" s="331">
        <f t="shared" si="7"/>
        <v>52</v>
      </c>
    </row>
    <row r="131" spans="1:9" ht="17.25" customHeight="1">
      <c r="A131" s="346"/>
      <c r="B131" s="345"/>
      <c r="C131" s="328" t="s">
        <v>1091</v>
      </c>
      <c r="D131" s="389">
        <f>SUM(D77:D130)</f>
        <v>31144.090909090908</v>
      </c>
      <c r="E131" s="324">
        <f>SUM(E78:E130)</f>
        <v>38209</v>
      </c>
      <c r="F131" s="389">
        <f>SUM(F77:F130)</f>
        <v>6870.545454545454</v>
      </c>
      <c r="G131" s="324">
        <f>SUM(G78:G130)</f>
        <v>9546</v>
      </c>
      <c r="H131" s="324">
        <f>SUM(H78:H130)</f>
        <v>38014.63636363638</v>
      </c>
      <c r="I131" s="388">
        <f>SUM(I78:I130)</f>
        <v>47755</v>
      </c>
    </row>
    <row r="132" spans="1:9" ht="17.25" customHeight="1">
      <c r="A132" s="387"/>
      <c r="B132" s="714" t="s">
        <v>790</v>
      </c>
      <c r="C132" s="714"/>
      <c r="D132" s="714"/>
      <c r="E132" s="714"/>
      <c r="F132" s="714"/>
      <c r="G132" s="714"/>
      <c r="H132" s="714"/>
      <c r="I132" s="715"/>
    </row>
    <row r="133" spans="1:9" s="297" customFormat="1" ht="17.25" customHeight="1">
      <c r="A133" s="383"/>
      <c r="B133" s="710" t="s">
        <v>727</v>
      </c>
      <c r="C133" s="711"/>
      <c r="D133" s="386"/>
      <c r="E133" s="386"/>
      <c r="F133" s="386"/>
      <c r="G133" s="386"/>
      <c r="H133" s="386"/>
      <c r="I133" s="385"/>
    </row>
    <row r="134" spans="1:9" ht="15" customHeight="1">
      <c r="A134" s="315">
        <v>1</v>
      </c>
      <c r="B134" s="335" t="s">
        <v>726</v>
      </c>
      <c r="C134" s="313" t="s">
        <v>725</v>
      </c>
      <c r="D134" s="612">
        <v>272.72727272727275</v>
      </c>
      <c r="E134" s="310">
        <v>280</v>
      </c>
      <c r="F134" s="311"/>
      <c r="G134" s="310"/>
      <c r="H134" s="612">
        <v>272.72727272727275</v>
      </c>
      <c r="I134" s="331">
        <v>280</v>
      </c>
    </row>
    <row r="135" spans="1:9" ht="15" customHeight="1">
      <c r="A135" s="315">
        <v>2</v>
      </c>
      <c r="B135" s="335" t="s">
        <v>783</v>
      </c>
      <c r="C135" s="313" t="s">
        <v>782</v>
      </c>
      <c r="D135" s="612">
        <v>106.9090909090909</v>
      </c>
      <c r="E135" s="336">
        <v>110</v>
      </c>
      <c r="F135" s="311"/>
      <c r="G135" s="310"/>
      <c r="H135" s="612">
        <v>106.9090909090909</v>
      </c>
      <c r="I135" s="347">
        <v>110</v>
      </c>
    </row>
    <row r="136" spans="1:9" ht="15" customHeight="1">
      <c r="A136" s="315">
        <v>3</v>
      </c>
      <c r="B136" s="335" t="s">
        <v>781</v>
      </c>
      <c r="C136" s="313" t="s">
        <v>780</v>
      </c>
      <c r="D136" s="612">
        <v>49.09090909090909</v>
      </c>
      <c r="E136" s="336">
        <v>100</v>
      </c>
      <c r="F136" s="311"/>
      <c r="G136" s="310"/>
      <c r="H136" s="612">
        <v>49.09090909090909</v>
      </c>
      <c r="I136" s="347">
        <v>100</v>
      </c>
    </row>
    <row r="137" spans="1:9" ht="15" customHeight="1">
      <c r="A137" s="337">
        <v>4</v>
      </c>
      <c r="B137" s="335" t="s">
        <v>789</v>
      </c>
      <c r="C137" s="313" t="s">
        <v>788</v>
      </c>
      <c r="D137" s="612">
        <v>33.81818181818182</v>
      </c>
      <c r="E137" s="336">
        <v>50</v>
      </c>
      <c r="F137" s="311"/>
      <c r="G137" s="310"/>
      <c r="H137" s="612">
        <v>33.81818181818182</v>
      </c>
      <c r="I137" s="347">
        <v>50</v>
      </c>
    </row>
    <row r="138" spans="1:9" ht="15" customHeight="1">
      <c r="A138" s="337">
        <v>5</v>
      </c>
      <c r="B138" s="335" t="s">
        <v>666</v>
      </c>
      <c r="C138" s="313" t="s">
        <v>665</v>
      </c>
      <c r="D138" s="612">
        <v>50.18181818181818</v>
      </c>
      <c r="E138" s="310">
        <v>50</v>
      </c>
      <c r="F138" s="311"/>
      <c r="G138" s="310"/>
      <c r="H138" s="612">
        <v>50.18181818181818</v>
      </c>
      <c r="I138" s="331">
        <v>50</v>
      </c>
    </row>
    <row r="139" spans="1:9" ht="15" customHeight="1">
      <c r="A139" s="337">
        <v>6</v>
      </c>
      <c r="B139" s="318" t="s">
        <v>559</v>
      </c>
      <c r="C139" s="317" t="s">
        <v>724</v>
      </c>
      <c r="D139" s="612">
        <v>352.3636363636364</v>
      </c>
      <c r="E139" s="310">
        <v>360</v>
      </c>
      <c r="F139" s="310"/>
      <c r="G139" s="310"/>
      <c r="H139" s="612">
        <v>352.3636363636364</v>
      </c>
      <c r="I139" s="331">
        <v>360</v>
      </c>
    </row>
    <row r="140" spans="1:9" ht="15" customHeight="1">
      <c r="A140" s="315">
        <v>11</v>
      </c>
      <c r="B140" s="338" t="s">
        <v>709</v>
      </c>
      <c r="C140" s="317" t="s">
        <v>708</v>
      </c>
      <c r="D140" s="612">
        <v>51.27272727272727</v>
      </c>
      <c r="E140" s="334">
        <v>60</v>
      </c>
      <c r="F140" s="310"/>
      <c r="G140" s="310"/>
      <c r="H140" s="612">
        <v>51.27272727272727</v>
      </c>
      <c r="I140" s="384">
        <v>60</v>
      </c>
    </row>
    <row r="141" spans="1:9" ht="15" customHeight="1">
      <c r="A141" s="315">
        <v>12</v>
      </c>
      <c r="B141" s="360" t="s">
        <v>707</v>
      </c>
      <c r="C141" s="359" t="s">
        <v>706</v>
      </c>
      <c r="D141" s="612">
        <v>2.1818181818181817</v>
      </c>
      <c r="E141" s="358">
        <v>5</v>
      </c>
      <c r="F141" s="357"/>
      <c r="G141" s="357"/>
      <c r="H141" s="612">
        <v>2.1818181818181817</v>
      </c>
      <c r="I141" s="356">
        <v>5</v>
      </c>
    </row>
    <row r="142" spans="1:9" ht="15" customHeight="1">
      <c r="A142" s="315">
        <v>13</v>
      </c>
      <c r="B142" s="360" t="s">
        <v>705</v>
      </c>
      <c r="C142" s="361" t="s">
        <v>704</v>
      </c>
      <c r="D142" s="612">
        <v>2.1818181818181817</v>
      </c>
      <c r="E142" s="358">
        <v>5</v>
      </c>
      <c r="F142" s="357"/>
      <c r="G142" s="357"/>
      <c r="H142" s="612">
        <v>2.1818181818181817</v>
      </c>
      <c r="I142" s="356">
        <v>5</v>
      </c>
    </row>
    <row r="143" spans="1:9" ht="15" customHeight="1">
      <c r="A143" s="315">
        <v>14</v>
      </c>
      <c r="B143" s="360" t="s">
        <v>703</v>
      </c>
      <c r="C143" s="359" t="s">
        <v>702</v>
      </c>
      <c r="D143" s="612">
        <v>2.1818181818181817</v>
      </c>
      <c r="E143" s="358">
        <v>5</v>
      </c>
      <c r="F143" s="357"/>
      <c r="G143" s="357"/>
      <c r="H143" s="612">
        <v>2.1818181818181817</v>
      </c>
      <c r="I143" s="356">
        <v>5</v>
      </c>
    </row>
    <row r="144" spans="1:9" ht="15" customHeight="1">
      <c r="A144" s="315">
        <v>15</v>
      </c>
      <c r="B144" s="360" t="s">
        <v>701</v>
      </c>
      <c r="C144" s="359" t="s">
        <v>777</v>
      </c>
      <c r="D144" s="612">
        <v>2.1818181818181817</v>
      </c>
      <c r="E144" s="358">
        <v>5</v>
      </c>
      <c r="F144" s="357"/>
      <c r="G144" s="357"/>
      <c r="H144" s="612">
        <v>2.1818181818181817</v>
      </c>
      <c r="I144" s="356">
        <v>5</v>
      </c>
    </row>
    <row r="145" spans="1:9" ht="15" customHeight="1">
      <c r="A145" s="315">
        <v>16</v>
      </c>
      <c r="B145" s="335" t="s">
        <v>699</v>
      </c>
      <c r="C145" s="313" t="s">
        <v>698</v>
      </c>
      <c r="D145" s="612">
        <v>2.1818181818181817</v>
      </c>
      <c r="E145" s="355">
        <v>5</v>
      </c>
      <c r="F145" s="311"/>
      <c r="G145" s="310"/>
      <c r="H145" s="612">
        <v>2.1818181818181817</v>
      </c>
      <c r="I145" s="354">
        <v>5</v>
      </c>
    </row>
    <row r="146" spans="1:9" ht="15" customHeight="1">
      <c r="A146" s="315">
        <v>17</v>
      </c>
      <c r="B146" s="335" t="s">
        <v>695</v>
      </c>
      <c r="C146" s="313" t="s">
        <v>694</v>
      </c>
      <c r="D146" s="612">
        <v>2.1818181818181817</v>
      </c>
      <c r="E146" s="358">
        <v>5</v>
      </c>
      <c r="F146" s="311"/>
      <c r="G146" s="310"/>
      <c r="H146" s="612">
        <v>2.1818181818181817</v>
      </c>
      <c r="I146" s="356">
        <v>5</v>
      </c>
    </row>
    <row r="147" spans="1:9" ht="15" customHeight="1">
      <c r="A147" s="315">
        <v>18</v>
      </c>
      <c r="B147" s="335" t="s">
        <v>693</v>
      </c>
      <c r="C147" s="313" t="s">
        <v>692</v>
      </c>
      <c r="D147" s="612">
        <v>17.454545454545453</v>
      </c>
      <c r="E147" s="358">
        <v>20</v>
      </c>
      <c r="F147" s="311"/>
      <c r="G147" s="310"/>
      <c r="H147" s="612">
        <v>17.454545454545453</v>
      </c>
      <c r="I147" s="356">
        <v>20</v>
      </c>
    </row>
    <row r="148" spans="1:9" ht="15" customHeight="1">
      <c r="A148" s="315">
        <v>19</v>
      </c>
      <c r="B148" s="335" t="s">
        <v>697</v>
      </c>
      <c r="C148" s="313" t="s">
        <v>696</v>
      </c>
      <c r="D148" s="612">
        <v>2.1818181818181817</v>
      </c>
      <c r="E148" s="358">
        <v>5</v>
      </c>
      <c r="F148" s="311"/>
      <c r="G148" s="310"/>
      <c r="H148" s="612">
        <v>2.1818181818181817</v>
      </c>
      <c r="I148" s="356">
        <v>5</v>
      </c>
    </row>
    <row r="149" spans="1:9" ht="15" customHeight="1">
      <c r="A149" s="315"/>
      <c r="B149" s="335"/>
      <c r="C149" s="351" t="s">
        <v>688</v>
      </c>
      <c r="D149" s="612"/>
      <c r="E149" s="358"/>
      <c r="F149" s="311"/>
      <c r="G149" s="310"/>
      <c r="H149" s="612"/>
      <c r="I149" s="356"/>
    </row>
    <row r="150" spans="1:9" ht="24" customHeight="1">
      <c r="A150" s="315">
        <v>20</v>
      </c>
      <c r="B150" s="314" t="s">
        <v>687</v>
      </c>
      <c r="C150" s="313" t="s">
        <v>686</v>
      </c>
      <c r="D150" s="612">
        <v>67.63636363636364</v>
      </c>
      <c r="E150" s="310">
        <v>70</v>
      </c>
      <c r="F150" s="311"/>
      <c r="G150" s="310"/>
      <c r="H150" s="612">
        <v>67.63636363636364</v>
      </c>
      <c r="I150" s="331">
        <v>70</v>
      </c>
    </row>
    <row r="151" spans="1:9" ht="26.25" customHeight="1">
      <c r="A151" s="315">
        <v>21</v>
      </c>
      <c r="B151" s="314" t="s">
        <v>685</v>
      </c>
      <c r="C151" s="313" t="s">
        <v>684</v>
      </c>
      <c r="D151" s="612">
        <v>24</v>
      </c>
      <c r="E151" s="310">
        <v>30</v>
      </c>
      <c r="F151" s="311"/>
      <c r="G151" s="310"/>
      <c r="H151" s="612">
        <v>24</v>
      </c>
      <c r="I151" s="331">
        <v>30</v>
      </c>
    </row>
    <row r="152" spans="1:9" ht="25.5" customHeight="1">
      <c r="A152" s="315">
        <v>22</v>
      </c>
      <c r="B152" s="314" t="s">
        <v>683</v>
      </c>
      <c r="C152" s="313" t="s">
        <v>682</v>
      </c>
      <c r="D152" s="612">
        <v>18.545454545454547</v>
      </c>
      <c r="E152" s="310">
        <v>25</v>
      </c>
      <c r="F152" s="311"/>
      <c r="G152" s="310"/>
      <c r="H152" s="612">
        <v>18.545454545454547</v>
      </c>
      <c r="I152" s="331">
        <v>25</v>
      </c>
    </row>
    <row r="153" spans="1:9" ht="30" customHeight="1">
      <c r="A153" s="315">
        <v>23</v>
      </c>
      <c r="B153" s="314" t="s">
        <v>681</v>
      </c>
      <c r="C153" s="313" t="s">
        <v>680</v>
      </c>
      <c r="D153" s="612">
        <v>29.454545454545453</v>
      </c>
      <c r="E153" s="310">
        <v>30</v>
      </c>
      <c r="F153" s="311"/>
      <c r="G153" s="310"/>
      <c r="H153" s="612">
        <v>29.454545454545453</v>
      </c>
      <c r="I153" s="331">
        <v>30</v>
      </c>
    </row>
    <row r="154" spans="1:9" ht="42.75" customHeight="1">
      <c r="A154" s="315">
        <v>24</v>
      </c>
      <c r="B154" s="314" t="s">
        <v>631</v>
      </c>
      <c r="C154" s="313" t="s">
        <v>630</v>
      </c>
      <c r="D154" s="612">
        <v>78.54545454545455</v>
      </c>
      <c r="E154" s="310">
        <v>85</v>
      </c>
      <c r="F154" s="311"/>
      <c r="G154" s="310"/>
      <c r="H154" s="612">
        <v>78.54545454545455</v>
      </c>
      <c r="I154" s="331">
        <v>85</v>
      </c>
    </row>
    <row r="155" spans="1:9" ht="25.5" customHeight="1">
      <c r="A155" s="315">
        <v>25</v>
      </c>
      <c r="B155" s="314" t="s">
        <v>767</v>
      </c>
      <c r="C155" s="313" t="s">
        <v>766</v>
      </c>
      <c r="D155" s="612">
        <v>18.545454545454547</v>
      </c>
      <c r="E155" s="310">
        <v>30</v>
      </c>
      <c r="F155" s="311"/>
      <c r="G155" s="310"/>
      <c r="H155" s="612">
        <v>18.545454545454547</v>
      </c>
      <c r="I155" s="331">
        <v>30</v>
      </c>
    </row>
    <row r="156" spans="1:9" ht="24.75" customHeight="1">
      <c r="A156" s="315">
        <v>26</v>
      </c>
      <c r="B156" s="314" t="s">
        <v>679</v>
      </c>
      <c r="C156" s="313" t="s">
        <v>678</v>
      </c>
      <c r="D156" s="612">
        <v>64.36363636363636</v>
      </c>
      <c r="E156" s="310">
        <v>70</v>
      </c>
      <c r="F156" s="311"/>
      <c r="G156" s="310"/>
      <c r="H156" s="612">
        <v>64.36363636363636</v>
      </c>
      <c r="I156" s="331">
        <v>70</v>
      </c>
    </row>
    <row r="157" spans="1:9" ht="25.5" customHeight="1">
      <c r="A157" s="315">
        <v>28</v>
      </c>
      <c r="B157" s="314" t="s">
        <v>762</v>
      </c>
      <c r="C157" s="313" t="s">
        <v>761</v>
      </c>
      <c r="D157" s="612">
        <v>0</v>
      </c>
      <c r="E157" s="310">
        <v>20</v>
      </c>
      <c r="F157" s="311"/>
      <c r="G157" s="310"/>
      <c r="H157" s="612">
        <v>0</v>
      </c>
      <c r="I157" s="331">
        <v>20</v>
      </c>
    </row>
    <row r="158" spans="1:9" ht="27.75" customHeight="1">
      <c r="A158" s="315">
        <v>29</v>
      </c>
      <c r="B158" s="314" t="s">
        <v>675</v>
      </c>
      <c r="C158" s="313" t="s">
        <v>674</v>
      </c>
      <c r="D158" s="612">
        <v>276</v>
      </c>
      <c r="E158" s="310">
        <v>300</v>
      </c>
      <c r="F158" s="311"/>
      <c r="G158" s="310"/>
      <c r="H158" s="612">
        <v>276</v>
      </c>
      <c r="I158" s="331">
        <v>300</v>
      </c>
    </row>
    <row r="159" spans="1:9" ht="22.5" customHeight="1">
      <c r="A159" s="315">
        <v>30</v>
      </c>
      <c r="B159" s="318" t="s">
        <v>760</v>
      </c>
      <c r="C159" s="317" t="s">
        <v>759</v>
      </c>
      <c r="D159" s="612">
        <v>3.272727272727273</v>
      </c>
      <c r="E159" s="310">
        <v>5</v>
      </c>
      <c r="F159" s="310"/>
      <c r="G159" s="310"/>
      <c r="H159" s="612">
        <v>3.272727272727273</v>
      </c>
      <c r="I159" s="331">
        <v>5</v>
      </c>
    </row>
    <row r="160" spans="1:9" ht="27" customHeight="1">
      <c r="A160" s="315">
        <v>31</v>
      </c>
      <c r="B160" s="318" t="s">
        <v>758</v>
      </c>
      <c r="C160" s="317" t="s">
        <v>757</v>
      </c>
      <c r="D160" s="612">
        <v>3.272727272727273</v>
      </c>
      <c r="E160" s="310">
        <v>5</v>
      </c>
      <c r="F160" s="310"/>
      <c r="G160" s="310"/>
      <c r="H160" s="612">
        <v>3.272727272727273</v>
      </c>
      <c r="I160" s="331">
        <v>5</v>
      </c>
    </row>
    <row r="161" spans="1:9" ht="36" customHeight="1">
      <c r="A161" s="315">
        <v>32</v>
      </c>
      <c r="B161" s="314" t="s">
        <v>639</v>
      </c>
      <c r="C161" s="313" t="s">
        <v>787</v>
      </c>
      <c r="D161" s="612">
        <v>87.27272727272727</v>
      </c>
      <c r="E161" s="310">
        <v>100</v>
      </c>
      <c r="F161" s="311"/>
      <c r="G161" s="310"/>
      <c r="H161" s="612">
        <v>87.27272727272727</v>
      </c>
      <c r="I161" s="331">
        <v>100</v>
      </c>
    </row>
    <row r="162" spans="1:9" ht="15" customHeight="1">
      <c r="A162" s="337">
        <v>34</v>
      </c>
      <c r="B162" s="338" t="s">
        <v>786</v>
      </c>
      <c r="C162" s="317" t="s">
        <v>785</v>
      </c>
      <c r="D162" s="612">
        <v>0</v>
      </c>
      <c r="E162" s="336">
        <v>3</v>
      </c>
      <c r="F162" s="310"/>
      <c r="G162" s="310"/>
      <c r="H162" s="612">
        <v>0</v>
      </c>
      <c r="I162" s="347">
        <v>3</v>
      </c>
    </row>
    <row r="163" spans="1:9" ht="15" customHeight="1">
      <c r="A163" s="315">
        <v>35</v>
      </c>
      <c r="B163" s="335" t="s">
        <v>619</v>
      </c>
      <c r="C163" s="313" t="s">
        <v>618</v>
      </c>
      <c r="D163" s="612">
        <v>0</v>
      </c>
      <c r="E163" s="310">
        <v>2</v>
      </c>
      <c r="F163" s="311"/>
      <c r="G163" s="310"/>
      <c r="H163" s="612">
        <v>0</v>
      </c>
      <c r="I163" s="331">
        <v>2</v>
      </c>
    </row>
    <row r="164" spans="1:9" ht="17.25" customHeight="1">
      <c r="A164" s="346"/>
      <c r="B164" s="345"/>
      <c r="C164" s="344" t="s">
        <v>1091</v>
      </c>
      <c r="D164" s="343">
        <f>SUM(D134:D163)</f>
        <v>1619.9999999999995</v>
      </c>
      <c r="E164" s="326">
        <f>SUM(E134:E163)</f>
        <v>1840</v>
      </c>
      <c r="F164" s="326"/>
      <c r="G164" s="326"/>
      <c r="H164" s="343">
        <f>SUM(H134:H163)</f>
        <v>1619.9999999999995</v>
      </c>
      <c r="I164" s="322">
        <f>SUM(I134:I163)</f>
        <v>1840</v>
      </c>
    </row>
    <row r="165" spans="1:9" ht="17.25" customHeight="1">
      <c r="A165" s="364"/>
      <c r="B165" s="714" t="s">
        <v>784</v>
      </c>
      <c r="C165" s="714"/>
      <c r="D165" s="714"/>
      <c r="E165" s="714"/>
      <c r="F165" s="714"/>
      <c r="G165" s="714"/>
      <c r="H165" s="714"/>
      <c r="I165" s="715"/>
    </row>
    <row r="166" spans="1:9" s="297" customFormat="1" ht="17.25" customHeight="1">
      <c r="A166" s="383"/>
      <c r="B166" s="710" t="s">
        <v>727</v>
      </c>
      <c r="C166" s="711"/>
      <c r="D166" s="363"/>
      <c r="E166" s="363"/>
      <c r="F166" s="363"/>
      <c r="G166" s="363"/>
      <c r="H166" s="363"/>
      <c r="I166" s="362"/>
    </row>
    <row r="167" spans="1:9" ht="15" customHeight="1">
      <c r="A167" s="315">
        <v>1</v>
      </c>
      <c r="B167" s="372" t="s">
        <v>726</v>
      </c>
      <c r="C167" s="371" t="s">
        <v>725</v>
      </c>
      <c r="D167" s="612">
        <v>2263.6363636363635</v>
      </c>
      <c r="E167" s="333">
        <v>2300</v>
      </c>
      <c r="F167" s="613">
        <v>77.45454545454545</v>
      </c>
      <c r="G167" s="312">
        <v>50</v>
      </c>
      <c r="H167" s="370">
        <f aca="true" t="shared" si="8" ref="H167:H192">D167+F167</f>
        <v>2341.090909090909</v>
      </c>
      <c r="I167" s="369">
        <f aca="true" t="shared" si="9" ref="I167:I192">E167+G167</f>
        <v>2350</v>
      </c>
    </row>
    <row r="168" spans="1:9" ht="15" customHeight="1">
      <c r="A168" s="315">
        <v>2</v>
      </c>
      <c r="B168" s="372" t="s">
        <v>783</v>
      </c>
      <c r="C168" s="371" t="s">
        <v>782</v>
      </c>
      <c r="D168" s="612">
        <v>3.272727272727273</v>
      </c>
      <c r="E168" s="339">
        <v>15</v>
      </c>
      <c r="F168" s="613"/>
      <c r="G168" s="333"/>
      <c r="H168" s="370">
        <f t="shared" si="8"/>
        <v>3.272727272727273</v>
      </c>
      <c r="I168" s="369">
        <f t="shared" si="9"/>
        <v>15</v>
      </c>
    </row>
    <row r="169" spans="1:9" ht="15" customHeight="1">
      <c r="A169" s="315">
        <v>3</v>
      </c>
      <c r="B169" s="372" t="s">
        <v>781</v>
      </c>
      <c r="C169" s="371" t="s">
        <v>780</v>
      </c>
      <c r="D169" s="612">
        <v>10.909090909090908</v>
      </c>
      <c r="E169" s="339">
        <v>20</v>
      </c>
      <c r="F169" s="613"/>
      <c r="G169" s="333"/>
      <c r="H169" s="370">
        <f t="shared" si="8"/>
        <v>10.909090909090908</v>
      </c>
      <c r="I169" s="369">
        <f t="shared" si="9"/>
        <v>20</v>
      </c>
    </row>
    <row r="170" spans="1:9" ht="15" customHeight="1">
      <c r="A170" s="337">
        <v>6</v>
      </c>
      <c r="B170" s="374" t="s">
        <v>559</v>
      </c>
      <c r="C170" s="373" t="s">
        <v>724</v>
      </c>
      <c r="D170" s="612">
        <v>17043.272727272728</v>
      </c>
      <c r="E170" s="333">
        <v>17200</v>
      </c>
      <c r="F170" s="613"/>
      <c r="G170" s="312">
        <v>180</v>
      </c>
      <c r="H170" s="370">
        <f t="shared" si="8"/>
        <v>17043.272727272728</v>
      </c>
      <c r="I170" s="369">
        <f t="shared" si="9"/>
        <v>17380</v>
      </c>
    </row>
    <row r="171" spans="1:9" ht="15" customHeight="1">
      <c r="A171" s="315">
        <v>7</v>
      </c>
      <c r="B171" s="372" t="s">
        <v>723</v>
      </c>
      <c r="C171" s="371" t="s">
        <v>722</v>
      </c>
      <c r="D171" s="612">
        <v>1024.3636363636363</v>
      </c>
      <c r="E171" s="312">
        <v>1100</v>
      </c>
      <c r="F171" s="613">
        <v>144</v>
      </c>
      <c r="G171" s="312">
        <v>120</v>
      </c>
      <c r="H171" s="370">
        <f t="shared" si="8"/>
        <v>1168.3636363636363</v>
      </c>
      <c r="I171" s="369">
        <f t="shared" si="9"/>
        <v>1220</v>
      </c>
    </row>
    <row r="172" spans="1:9" ht="15" customHeight="1">
      <c r="A172" s="315">
        <v>8</v>
      </c>
      <c r="B172" s="372" t="s">
        <v>721</v>
      </c>
      <c r="C172" s="371" t="s">
        <v>720</v>
      </c>
      <c r="D172" s="612">
        <v>1024.3636363636363</v>
      </c>
      <c r="E172" s="312">
        <v>1100</v>
      </c>
      <c r="F172" s="613">
        <v>144</v>
      </c>
      <c r="G172" s="312">
        <v>120</v>
      </c>
      <c r="H172" s="370">
        <f t="shared" si="8"/>
        <v>1168.3636363636363</v>
      </c>
      <c r="I172" s="369">
        <f t="shared" si="9"/>
        <v>1220</v>
      </c>
    </row>
    <row r="173" spans="1:9" ht="15" customHeight="1">
      <c r="A173" s="315">
        <v>9</v>
      </c>
      <c r="B173" s="372" t="s">
        <v>719</v>
      </c>
      <c r="C173" s="371" t="s">
        <v>718</v>
      </c>
      <c r="D173" s="612">
        <v>26.181818181818183</v>
      </c>
      <c r="E173" s="312">
        <v>50</v>
      </c>
      <c r="F173" s="613">
        <v>6.545454545454546</v>
      </c>
      <c r="G173" s="312">
        <v>30</v>
      </c>
      <c r="H173" s="370">
        <f t="shared" si="8"/>
        <v>32.72727272727273</v>
      </c>
      <c r="I173" s="369">
        <f t="shared" si="9"/>
        <v>80</v>
      </c>
    </row>
    <row r="174" spans="1:9" ht="15" customHeight="1">
      <c r="A174" s="315">
        <v>10</v>
      </c>
      <c r="B174" s="372" t="s">
        <v>717</v>
      </c>
      <c r="C174" s="371" t="s">
        <v>716</v>
      </c>
      <c r="D174" s="612">
        <v>1.0909090909090908</v>
      </c>
      <c r="E174" s="312">
        <v>5</v>
      </c>
      <c r="F174" s="613"/>
      <c r="G174" s="333">
        <v>10</v>
      </c>
      <c r="H174" s="370">
        <f t="shared" si="8"/>
        <v>1.0909090909090908</v>
      </c>
      <c r="I174" s="369">
        <f t="shared" si="9"/>
        <v>15</v>
      </c>
    </row>
    <row r="175" spans="1:9" ht="15" customHeight="1">
      <c r="A175" s="315"/>
      <c r="B175" s="372" t="s">
        <v>715</v>
      </c>
      <c r="C175" s="371" t="s">
        <v>714</v>
      </c>
      <c r="D175" s="612">
        <v>1.0909090909090908</v>
      </c>
      <c r="E175" s="312">
        <v>5</v>
      </c>
      <c r="F175" s="613"/>
      <c r="G175" s="333">
        <v>10</v>
      </c>
      <c r="H175" s="370">
        <f t="shared" si="8"/>
        <v>1.0909090909090908</v>
      </c>
      <c r="I175" s="369">
        <f t="shared" si="9"/>
        <v>15</v>
      </c>
    </row>
    <row r="176" spans="1:9" ht="15" customHeight="1">
      <c r="A176" s="315">
        <v>11</v>
      </c>
      <c r="B176" s="372" t="s">
        <v>779</v>
      </c>
      <c r="C176" s="371" t="s">
        <v>778</v>
      </c>
      <c r="D176" s="612">
        <v>3.272727272727273</v>
      </c>
      <c r="E176" s="312">
        <v>5</v>
      </c>
      <c r="F176" s="613"/>
      <c r="G176" s="333"/>
      <c r="H176" s="370">
        <f t="shared" si="8"/>
        <v>3.272727272727273</v>
      </c>
      <c r="I176" s="369">
        <f t="shared" si="9"/>
        <v>5</v>
      </c>
    </row>
    <row r="177" spans="1:9" ht="15" customHeight="1">
      <c r="A177" s="315">
        <v>12</v>
      </c>
      <c r="B177" s="372" t="s">
        <v>713</v>
      </c>
      <c r="C177" s="371" t="s">
        <v>712</v>
      </c>
      <c r="D177" s="612">
        <v>1429.090909090909</v>
      </c>
      <c r="E177" s="312">
        <v>1500</v>
      </c>
      <c r="F177" s="613">
        <v>65.45454545454545</v>
      </c>
      <c r="G177" s="312">
        <v>120</v>
      </c>
      <c r="H177" s="370">
        <f t="shared" si="8"/>
        <v>1494.5454545454545</v>
      </c>
      <c r="I177" s="369">
        <f t="shared" si="9"/>
        <v>1620</v>
      </c>
    </row>
    <row r="178" spans="1:9" ht="29.25" customHeight="1">
      <c r="A178" s="315">
        <v>13</v>
      </c>
      <c r="B178" s="372" t="s">
        <v>711</v>
      </c>
      <c r="C178" s="371" t="s">
        <v>710</v>
      </c>
      <c r="D178" s="612">
        <v>5424</v>
      </c>
      <c r="E178" s="312">
        <v>5500</v>
      </c>
      <c r="F178" s="613">
        <v>482.1818181818182</v>
      </c>
      <c r="G178" s="312">
        <v>400</v>
      </c>
      <c r="H178" s="370">
        <f t="shared" si="8"/>
        <v>5906.181818181818</v>
      </c>
      <c r="I178" s="369">
        <f t="shared" si="9"/>
        <v>5900</v>
      </c>
    </row>
    <row r="179" spans="1:9" ht="15" customHeight="1">
      <c r="A179" s="315">
        <v>14</v>
      </c>
      <c r="B179" s="374" t="s">
        <v>709</v>
      </c>
      <c r="C179" s="373" t="s">
        <v>708</v>
      </c>
      <c r="D179" s="612">
        <v>1846.909090909091</v>
      </c>
      <c r="E179" s="333">
        <v>2000</v>
      </c>
      <c r="F179" s="613">
        <v>121.0909090909091</v>
      </c>
      <c r="G179" s="333">
        <v>120</v>
      </c>
      <c r="H179" s="370">
        <f t="shared" si="8"/>
        <v>1968</v>
      </c>
      <c r="I179" s="369">
        <f t="shared" si="9"/>
        <v>2120</v>
      </c>
    </row>
    <row r="180" spans="1:9" ht="15" customHeight="1">
      <c r="A180" s="315">
        <v>15</v>
      </c>
      <c r="B180" s="381" t="s">
        <v>707</v>
      </c>
      <c r="C180" s="380" t="s">
        <v>706</v>
      </c>
      <c r="D180" s="612">
        <v>782.1818181818181</v>
      </c>
      <c r="E180" s="358">
        <v>800</v>
      </c>
      <c r="F180" s="613">
        <v>6.545454545454546</v>
      </c>
      <c r="G180" s="358">
        <v>10</v>
      </c>
      <c r="H180" s="370">
        <f t="shared" si="8"/>
        <v>788.7272727272726</v>
      </c>
      <c r="I180" s="369">
        <f t="shared" si="9"/>
        <v>810</v>
      </c>
    </row>
    <row r="181" spans="1:9" ht="15" customHeight="1">
      <c r="A181" s="315">
        <v>16</v>
      </c>
      <c r="B181" s="381" t="s">
        <v>705</v>
      </c>
      <c r="C181" s="382" t="s">
        <v>704</v>
      </c>
      <c r="D181" s="612">
        <v>782.1818181818181</v>
      </c>
      <c r="E181" s="358">
        <v>800</v>
      </c>
      <c r="F181" s="613">
        <v>6.545454545454546</v>
      </c>
      <c r="G181" s="358">
        <v>10</v>
      </c>
      <c r="H181" s="370">
        <f t="shared" si="8"/>
        <v>788.7272727272726</v>
      </c>
      <c r="I181" s="369">
        <f t="shared" si="9"/>
        <v>810</v>
      </c>
    </row>
    <row r="182" spans="1:9" ht="15" customHeight="1">
      <c r="A182" s="315">
        <v>17</v>
      </c>
      <c r="B182" s="381" t="s">
        <v>703</v>
      </c>
      <c r="C182" s="380" t="s">
        <v>702</v>
      </c>
      <c r="D182" s="612">
        <v>780</v>
      </c>
      <c r="E182" s="358">
        <v>800</v>
      </c>
      <c r="F182" s="613">
        <v>5.454545454545454</v>
      </c>
      <c r="G182" s="358">
        <v>10</v>
      </c>
      <c r="H182" s="370">
        <f t="shared" si="8"/>
        <v>785.4545454545455</v>
      </c>
      <c r="I182" s="369">
        <f t="shared" si="9"/>
        <v>810</v>
      </c>
    </row>
    <row r="183" spans="1:9" ht="15" customHeight="1">
      <c r="A183" s="315">
        <v>18</v>
      </c>
      <c r="B183" s="381" t="s">
        <v>701</v>
      </c>
      <c r="C183" s="380" t="s">
        <v>777</v>
      </c>
      <c r="D183" s="612">
        <v>781.0909090909091</v>
      </c>
      <c r="E183" s="358">
        <v>800</v>
      </c>
      <c r="F183" s="613">
        <v>6.545454545454546</v>
      </c>
      <c r="G183" s="358">
        <v>10</v>
      </c>
      <c r="H183" s="370">
        <f t="shared" si="8"/>
        <v>787.6363636363636</v>
      </c>
      <c r="I183" s="369">
        <f t="shared" si="9"/>
        <v>810</v>
      </c>
    </row>
    <row r="184" spans="1:9" ht="15" customHeight="1">
      <c r="A184" s="315">
        <v>20</v>
      </c>
      <c r="B184" s="372" t="s">
        <v>699</v>
      </c>
      <c r="C184" s="371" t="s">
        <v>776</v>
      </c>
      <c r="D184" s="612">
        <v>67.63636363636364</v>
      </c>
      <c r="E184" s="339">
        <v>100</v>
      </c>
      <c r="F184" s="613">
        <v>3.272727272727273</v>
      </c>
      <c r="G184" s="339">
        <v>10</v>
      </c>
      <c r="H184" s="370">
        <f t="shared" si="8"/>
        <v>70.9090909090909</v>
      </c>
      <c r="I184" s="369">
        <f t="shared" si="9"/>
        <v>110</v>
      </c>
    </row>
    <row r="185" spans="1:9" ht="15" customHeight="1">
      <c r="A185" s="315">
        <v>21</v>
      </c>
      <c r="B185" s="372" t="s">
        <v>695</v>
      </c>
      <c r="C185" s="371" t="s">
        <v>694</v>
      </c>
      <c r="D185" s="612">
        <v>7200</v>
      </c>
      <c r="E185" s="339">
        <v>8000</v>
      </c>
      <c r="F185" s="613">
        <v>6.545454545454546</v>
      </c>
      <c r="G185" s="339">
        <v>10</v>
      </c>
      <c r="H185" s="370">
        <f t="shared" si="8"/>
        <v>7206.545454545455</v>
      </c>
      <c r="I185" s="369">
        <f t="shared" si="9"/>
        <v>8010</v>
      </c>
    </row>
    <row r="186" spans="1:9" ht="15" customHeight="1">
      <c r="A186" s="315">
        <v>22</v>
      </c>
      <c r="B186" s="372" t="s">
        <v>693</v>
      </c>
      <c r="C186" s="371" t="s">
        <v>692</v>
      </c>
      <c r="D186" s="612">
        <v>182.1818181818182</v>
      </c>
      <c r="E186" s="339">
        <v>200</v>
      </c>
      <c r="F186" s="613">
        <v>3.272727272727273</v>
      </c>
      <c r="G186" s="339">
        <v>10</v>
      </c>
      <c r="H186" s="370">
        <f t="shared" si="8"/>
        <v>185.45454545454547</v>
      </c>
      <c r="I186" s="369">
        <f t="shared" si="9"/>
        <v>210</v>
      </c>
    </row>
    <row r="187" spans="1:9" ht="15" customHeight="1">
      <c r="A187" s="315">
        <v>23</v>
      </c>
      <c r="B187" s="372" t="s">
        <v>697</v>
      </c>
      <c r="C187" s="371" t="s">
        <v>696</v>
      </c>
      <c r="D187" s="612">
        <v>783.2727272727273</v>
      </c>
      <c r="E187" s="339">
        <v>800</v>
      </c>
      <c r="F187" s="613">
        <v>6.545454545454546</v>
      </c>
      <c r="G187" s="339">
        <v>10</v>
      </c>
      <c r="H187" s="370">
        <f t="shared" si="8"/>
        <v>789.8181818181818</v>
      </c>
      <c r="I187" s="369">
        <f t="shared" si="9"/>
        <v>810</v>
      </c>
    </row>
    <row r="188" spans="1:9" ht="15" customHeight="1">
      <c r="A188" s="315">
        <v>24</v>
      </c>
      <c r="B188" s="372" t="s">
        <v>775</v>
      </c>
      <c r="C188" s="371" t="s">
        <v>774</v>
      </c>
      <c r="D188" s="612">
        <v>1120.3636363636363</v>
      </c>
      <c r="E188" s="333">
        <v>1300</v>
      </c>
      <c r="F188" s="613">
        <v>0</v>
      </c>
      <c r="G188" s="333"/>
      <c r="H188" s="370">
        <f t="shared" si="8"/>
        <v>1120.3636363636363</v>
      </c>
      <c r="I188" s="369">
        <f t="shared" si="9"/>
        <v>1300</v>
      </c>
    </row>
    <row r="189" spans="1:9" ht="15" customHeight="1">
      <c r="A189" s="315">
        <v>25</v>
      </c>
      <c r="B189" s="372" t="s">
        <v>691</v>
      </c>
      <c r="C189" s="371" t="s">
        <v>690</v>
      </c>
      <c r="D189" s="612">
        <v>77.45454545454545</v>
      </c>
      <c r="E189" s="312">
        <v>100</v>
      </c>
      <c r="F189" s="613">
        <v>46.90909090909091</v>
      </c>
      <c r="G189" s="312">
        <v>60</v>
      </c>
      <c r="H189" s="370">
        <f t="shared" si="8"/>
        <v>124.36363636363636</v>
      </c>
      <c r="I189" s="369">
        <f t="shared" si="9"/>
        <v>160</v>
      </c>
    </row>
    <row r="190" spans="1:9" ht="17.25" customHeight="1">
      <c r="A190" s="315">
        <v>26</v>
      </c>
      <c r="B190" s="374" t="s">
        <v>773</v>
      </c>
      <c r="C190" s="373" t="s">
        <v>772</v>
      </c>
      <c r="D190" s="612">
        <v>138.54545454545453</v>
      </c>
      <c r="E190" s="333">
        <v>150</v>
      </c>
      <c r="F190" s="613"/>
      <c r="G190" s="379"/>
      <c r="H190" s="370">
        <f t="shared" si="8"/>
        <v>138.54545454545453</v>
      </c>
      <c r="I190" s="369">
        <f t="shared" si="9"/>
        <v>150</v>
      </c>
    </row>
    <row r="191" spans="1:9" ht="17.25" customHeight="1">
      <c r="A191" s="315"/>
      <c r="B191" s="335" t="s">
        <v>786</v>
      </c>
      <c r="C191" s="313" t="s">
        <v>898</v>
      </c>
      <c r="D191" s="612">
        <v>16</v>
      </c>
      <c r="E191" s="333">
        <v>20</v>
      </c>
      <c r="F191" s="613"/>
      <c r="G191" s="379"/>
      <c r="H191" s="370">
        <f t="shared" si="8"/>
        <v>16</v>
      </c>
      <c r="I191" s="369">
        <v>20</v>
      </c>
    </row>
    <row r="192" spans="1:9" ht="17.25" customHeight="1">
      <c r="A192" s="315">
        <v>27</v>
      </c>
      <c r="B192" s="374" t="s">
        <v>771</v>
      </c>
      <c r="C192" s="373" t="s">
        <v>770</v>
      </c>
      <c r="D192" s="612">
        <v>14.181818181818182</v>
      </c>
      <c r="E192" s="333">
        <v>20</v>
      </c>
      <c r="F192" s="613"/>
      <c r="G192" s="379"/>
      <c r="H192" s="370">
        <f t="shared" si="8"/>
        <v>14.181818181818182</v>
      </c>
      <c r="I192" s="369">
        <f t="shared" si="9"/>
        <v>20</v>
      </c>
    </row>
    <row r="193" spans="1:9" ht="17.25" customHeight="1">
      <c r="A193" s="315"/>
      <c r="B193" s="374"/>
      <c r="C193" s="351" t="s">
        <v>688</v>
      </c>
      <c r="D193" s="304"/>
      <c r="E193" s="333"/>
      <c r="F193" s="304"/>
      <c r="G193" s="379"/>
      <c r="H193" s="370">
        <f aca="true" t="shared" si="10" ref="H193:H225">D193+F193</f>
        <v>0</v>
      </c>
      <c r="I193" s="369"/>
    </row>
    <row r="194" spans="1:9" ht="27.75" customHeight="1">
      <c r="A194" s="315">
        <v>28</v>
      </c>
      <c r="B194" s="372" t="s">
        <v>687</v>
      </c>
      <c r="C194" s="371" t="s">
        <v>686</v>
      </c>
      <c r="D194" s="612">
        <v>9445.09090909091</v>
      </c>
      <c r="E194" s="333">
        <v>9500</v>
      </c>
      <c r="F194" s="613"/>
      <c r="G194" s="333"/>
      <c r="H194" s="370">
        <f t="shared" si="10"/>
        <v>9445.09090909091</v>
      </c>
      <c r="I194" s="369">
        <f aca="true" t="shared" si="11" ref="I194:I225">E194+G194</f>
        <v>9500</v>
      </c>
    </row>
    <row r="195" spans="1:9" ht="27.75" customHeight="1">
      <c r="A195" s="315">
        <v>29</v>
      </c>
      <c r="B195" s="372" t="s">
        <v>685</v>
      </c>
      <c r="C195" s="371" t="s">
        <v>684</v>
      </c>
      <c r="D195" s="612">
        <v>8352</v>
      </c>
      <c r="E195" s="333">
        <v>8400</v>
      </c>
      <c r="F195" s="613">
        <v>7.636363636363637</v>
      </c>
      <c r="G195" s="312">
        <v>10</v>
      </c>
      <c r="H195" s="370">
        <f t="shared" si="10"/>
        <v>8359.636363636364</v>
      </c>
      <c r="I195" s="369">
        <f t="shared" si="11"/>
        <v>8410</v>
      </c>
    </row>
    <row r="196" spans="1:9" ht="17.25" customHeight="1">
      <c r="A196" s="315">
        <v>30</v>
      </c>
      <c r="B196" s="372" t="s">
        <v>769</v>
      </c>
      <c r="C196" s="371" t="s">
        <v>768</v>
      </c>
      <c r="D196" s="612">
        <v>2.1818181818181817</v>
      </c>
      <c r="E196" s="333">
        <v>5</v>
      </c>
      <c r="F196" s="613"/>
      <c r="G196" s="333"/>
      <c r="H196" s="370">
        <f t="shared" si="10"/>
        <v>2.1818181818181817</v>
      </c>
      <c r="I196" s="369">
        <f t="shared" si="11"/>
        <v>5</v>
      </c>
    </row>
    <row r="197" spans="1:9" ht="25.5" customHeight="1">
      <c r="A197" s="315">
        <v>31</v>
      </c>
      <c r="B197" s="372" t="s">
        <v>683</v>
      </c>
      <c r="C197" s="371" t="s">
        <v>682</v>
      </c>
      <c r="D197" s="612">
        <v>1349.4545454545455</v>
      </c>
      <c r="E197" s="333">
        <v>1400</v>
      </c>
      <c r="F197" s="613">
        <v>2.1818181818181817</v>
      </c>
      <c r="G197" s="312">
        <v>10</v>
      </c>
      <c r="H197" s="370">
        <f t="shared" si="10"/>
        <v>1351.6363636363637</v>
      </c>
      <c r="I197" s="369">
        <f t="shared" si="11"/>
        <v>1410</v>
      </c>
    </row>
    <row r="198" spans="1:9" ht="24" customHeight="1">
      <c r="A198" s="315">
        <v>32</v>
      </c>
      <c r="B198" s="372" t="s">
        <v>681</v>
      </c>
      <c r="C198" s="371" t="s">
        <v>680</v>
      </c>
      <c r="D198" s="612">
        <v>9068.727272727272</v>
      </c>
      <c r="E198" s="333">
        <v>9100</v>
      </c>
      <c r="F198" s="613">
        <v>2.1818181818181817</v>
      </c>
      <c r="G198" s="312">
        <v>10</v>
      </c>
      <c r="H198" s="370">
        <f t="shared" si="10"/>
        <v>9070.90909090909</v>
      </c>
      <c r="I198" s="369">
        <f t="shared" si="11"/>
        <v>9110</v>
      </c>
    </row>
    <row r="199" spans="1:9" ht="39.75" customHeight="1">
      <c r="A199" s="309">
        <v>33</v>
      </c>
      <c r="B199" s="378" t="s">
        <v>631</v>
      </c>
      <c r="C199" s="377" t="s">
        <v>630</v>
      </c>
      <c r="D199" s="612">
        <v>10113.818181818182</v>
      </c>
      <c r="E199" s="376">
        <v>11000</v>
      </c>
      <c r="F199" s="613">
        <v>9.818181818181818</v>
      </c>
      <c r="G199" s="376"/>
      <c r="H199" s="370">
        <f t="shared" si="10"/>
        <v>10123.636363636364</v>
      </c>
      <c r="I199" s="375">
        <f t="shared" si="11"/>
        <v>11000</v>
      </c>
    </row>
    <row r="200" spans="1:9" ht="33.75" customHeight="1">
      <c r="A200" s="315">
        <v>34</v>
      </c>
      <c r="B200" s="372" t="s">
        <v>767</v>
      </c>
      <c r="C200" s="371" t="s">
        <v>766</v>
      </c>
      <c r="D200" s="612">
        <v>1052.7272727272727</v>
      </c>
      <c r="E200" s="333">
        <v>1100</v>
      </c>
      <c r="F200" s="613"/>
      <c r="G200" s="333"/>
      <c r="H200" s="370">
        <f t="shared" si="10"/>
        <v>1052.7272727272727</v>
      </c>
      <c r="I200" s="369">
        <f t="shared" si="11"/>
        <v>1100</v>
      </c>
    </row>
    <row r="201" spans="1:9" ht="24.75" customHeight="1">
      <c r="A201" s="315">
        <v>35</v>
      </c>
      <c r="B201" s="372" t="s">
        <v>679</v>
      </c>
      <c r="C201" s="371" t="s">
        <v>678</v>
      </c>
      <c r="D201" s="612">
        <v>10658.181818181818</v>
      </c>
      <c r="E201" s="333">
        <v>11000</v>
      </c>
      <c r="F201" s="613"/>
      <c r="G201" s="333"/>
      <c r="H201" s="370">
        <f t="shared" si="10"/>
        <v>10658.181818181818</v>
      </c>
      <c r="I201" s="369">
        <f t="shared" si="11"/>
        <v>11000</v>
      </c>
    </row>
    <row r="202" spans="1:9" ht="24.75" customHeight="1">
      <c r="A202" s="315">
        <v>36</v>
      </c>
      <c r="B202" s="372" t="s">
        <v>677</v>
      </c>
      <c r="C202" s="371" t="s">
        <v>676</v>
      </c>
      <c r="D202" s="612">
        <v>87.27272727272727</v>
      </c>
      <c r="E202" s="333">
        <v>100</v>
      </c>
      <c r="F202" s="613"/>
      <c r="G202" s="333"/>
      <c r="H202" s="370">
        <f t="shared" si="10"/>
        <v>87.27272727272727</v>
      </c>
      <c r="I202" s="369">
        <f t="shared" si="11"/>
        <v>100</v>
      </c>
    </row>
    <row r="203" spans="1:9" ht="24.75" customHeight="1">
      <c r="A203" s="315">
        <v>37</v>
      </c>
      <c r="B203" s="372" t="s">
        <v>762</v>
      </c>
      <c r="C203" s="371" t="s">
        <v>761</v>
      </c>
      <c r="D203" s="612">
        <v>90.54545454545455</v>
      </c>
      <c r="E203" s="333">
        <v>100</v>
      </c>
      <c r="F203" s="613"/>
      <c r="G203" s="333"/>
      <c r="H203" s="370">
        <f t="shared" si="10"/>
        <v>90.54545454545455</v>
      </c>
      <c r="I203" s="369">
        <f t="shared" si="11"/>
        <v>100</v>
      </c>
    </row>
    <row r="204" spans="1:9" ht="24.75" customHeight="1">
      <c r="A204" s="315">
        <v>38</v>
      </c>
      <c r="B204" s="372" t="s">
        <v>675</v>
      </c>
      <c r="C204" s="371" t="s">
        <v>674</v>
      </c>
      <c r="D204" s="612">
        <v>28837.090909090908</v>
      </c>
      <c r="E204" s="333">
        <v>30000</v>
      </c>
      <c r="F204" s="613"/>
      <c r="G204" s="333"/>
      <c r="H204" s="370">
        <f t="shared" si="10"/>
        <v>28837.090909090908</v>
      </c>
      <c r="I204" s="369">
        <f t="shared" si="11"/>
        <v>30000</v>
      </c>
    </row>
    <row r="205" spans="1:9" ht="24.75" customHeight="1">
      <c r="A205" s="315">
        <v>39</v>
      </c>
      <c r="B205" s="372" t="s">
        <v>760</v>
      </c>
      <c r="C205" s="371" t="s">
        <v>759</v>
      </c>
      <c r="D205" s="612">
        <v>6.545454545454546</v>
      </c>
      <c r="E205" s="333">
        <v>10</v>
      </c>
      <c r="F205" s="613"/>
      <c r="G205" s="333"/>
      <c r="H205" s="370">
        <f t="shared" si="10"/>
        <v>6.545454545454546</v>
      </c>
      <c r="I205" s="369">
        <f t="shared" si="11"/>
        <v>10</v>
      </c>
    </row>
    <row r="206" spans="1:9" ht="24.75" customHeight="1">
      <c r="A206" s="315">
        <v>40</v>
      </c>
      <c r="B206" s="372" t="s">
        <v>758</v>
      </c>
      <c r="C206" s="371" t="s">
        <v>757</v>
      </c>
      <c r="D206" s="612">
        <v>18.545454545454547</v>
      </c>
      <c r="E206" s="333">
        <v>25</v>
      </c>
      <c r="F206" s="613"/>
      <c r="G206" s="312"/>
      <c r="H206" s="370">
        <f t="shared" si="10"/>
        <v>18.545454545454547</v>
      </c>
      <c r="I206" s="369">
        <f t="shared" si="11"/>
        <v>25</v>
      </c>
    </row>
    <row r="207" spans="1:9" ht="32.25" customHeight="1">
      <c r="A207" s="315">
        <v>41</v>
      </c>
      <c r="B207" s="372" t="s">
        <v>639</v>
      </c>
      <c r="C207" s="371" t="s">
        <v>673</v>
      </c>
      <c r="D207" s="612">
        <v>936</v>
      </c>
      <c r="E207" s="333">
        <v>1000</v>
      </c>
      <c r="F207" s="613">
        <v>2.1818181818181817</v>
      </c>
      <c r="G207" s="312">
        <v>2</v>
      </c>
      <c r="H207" s="370">
        <f t="shared" si="10"/>
        <v>938.1818181818181</v>
      </c>
      <c r="I207" s="369">
        <f t="shared" si="11"/>
        <v>1002</v>
      </c>
    </row>
    <row r="208" spans="1:9" ht="24.75" customHeight="1">
      <c r="A208" s="315">
        <v>42</v>
      </c>
      <c r="B208" s="372" t="s">
        <v>672</v>
      </c>
      <c r="C208" s="371" t="s">
        <v>671</v>
      </c>
      <c r="D208" s="612">
        <v>1708.3636363636363</v>
      </c>
      <c r="E208" s="333">
        <v>2000</v>
      </c>
      <c r="F208" s="613"/>
      <c r="G208" s="333"/>
      <c r="H208" s="370">
        <f t="shared" si="10"/>
        <v>1708.3636363636363</v>
      </c>
      <c r="I208" s="369">
        <f t="shared" si="11"/>
        <v>2000</v>
      </c>
    </row>
    <row r="209" spans="1:9" ht="15" customHeight="1">
      <c r="A209" s="315">
        <v>43</v>
      </c>
      <c r="B209" s="374" t="s">
        <v>756</v>
      </c>
      <c r="C209" s="373" t="s">
        <v>755</v>
      </c>
      <c r="D209" s="612">
        <v>8.727272727272727</v>
      </c>
      <c r="E209" s="333">
        <v>10</v>
      </c>
      <c r="F209" s="613"/>
      <c r="G209" s="333"/>
      <c r="H209" s="370">
        <f t="shared" si="10"/>
        <v>8.727272727272727</v>
      </c>
      <c r="I209" s="369">
        <f t="shared" si="11"/>
        <v>10</v>
      </c>
    </row>
    <row r="210" spans="1:9" ht="15" customHeight="1">
      <c r="A210" s="315">
        <v>44</v>
      </c>
      <c r="B210" s="372" t="s">
        <v>754</v>
      </c>
      <c r="C210" s="371" t="s">
        <v>753</v>
      </c>
      <c r="D210" s="612">
        <v>0</v>
      </c>
      <c r="E210" s="312">
        <v>2</v>
      </c>
      <c r="F210" s="613"/>
      <c r="G210" s="333"/>
      <c r="H210" s="370">
        <f t="shared" si="10"/>
        <v>0</v>
      </c>
      <c r="I210" s="369">
        <f t="shared" si="11"/>
        <v>2</v>
      </c>
    </row>
    <row r="211" spans="1:9" ht="15" customHeight="1">
      <c r="A211" s="315">
        <v>45</v>
      </c>
      <c r="B211" s="372" t="s">
        <v>752</v>
      </c>
      <c r="C211" s="371" t="s">
        <v>751</v>
      </c>
      <c r="D211" s="612">
        <v>0</v>
      </c>
      <c r="E211" s="333">
        <v>2</v>
      </c>
      <c r="F211" s="613"/>
      <c r="G211" s="333"/>
      <c r="H211" s="370">
        <f t="shared" si="10"/>
        <v>0</v>
      </c>
      <c r="I211" s="369">
        <f t="shared" si="11"/>
        <v>2</v>
      </c>
    </row>
    <row r="212" spans="1:9" ht="15" customHeight="1">
      <c r="A212" s="315">
        <v>46</v>
      </c>
      <c r="B212" s="372" t="s">
        <v>750</v>
      </c>
      <c r="C212" s="371" t="s">
        <v>749</v>
      </c>
      <c r="D212" s="612">
        <v>19.636363636363637</v>
      </c>
      <c r="E212" s="312">
        <v>20</v>
      </c>
      <c r="F212" s="613"/>
      <c r="G212" s="333"/>
      <c r="H212" s="370">
        <f t="shared" si="10"/>
        <v>19.636363636363637</v>
      </c>
      <c r="I212" s="369">
        <f t="shared" si="11"/>
        <v>20</v>
      </c>
    </row>
    <row r="213" spans="1:9" ht="24.75" customHeight="1">
      <c r="A213" s="315">
        <v>47</v>
      </c>
      <c r="B213" s="372" t="s">
        <v>748</v>
      </c>
      <c r="C213" s="371" t="s">
        <v>747</v>
      </c>
      <c r="D213" s="612">
        <v>13.090909090909092</v>
      </c>
      <c r="E213" s="312">
        <v>20</v>
      </c>
      <c r="F213" s="613"/>
      <c r="G213" s="333"/>
      <c r="H213" s="370">
        <f t="shared" si="10"/>
        <v>13.090909090909092</v>
      </c>
      <c r="I213" s="369">
        <f t="shared" si="11"/>
        <v>20</v>
      </c>
    </row>
    <row r="214" spans="1:9" ht="15" customHeight="1">
      <c r="A214" s="315">
        <v>48</v>
      </c>
      <c r="B214" s="372" t="s">
        <v>746</v>
      </c>
      <c r="C214" s="371" t="s">
        <v>745</v>
      </c>
      <c r="D214" s="612">
        <v>9.818181818181818</v>
      </c>
      <c r="E214" s="312">
        <v>15</v>
      </c>
      <c r="F214" s="613"/>
      <c r="G214" s="333"/>
      <c r="H214" s="370">
        <f t="shared" si="10"/>
        <v>9.818181818181818</v>
      </c>
      <c r="I214" s="369">
        <f t="shared" si="11"/>
        <v>15</v>
      </c>
    </row>
    <row r="215" spans="1:9" ht="15" customHeight="1">
      <c r="A215" s="337">
        <v>51</v>
      </c>
      <c r="B215" s="372" t="s">
        <v>744</v>
      </c>
      <c r="C215" s="371" t="s">
        <v>743</v>
      </c>
      <c r="D215" s="612">
        <v>13.090909090909092</v>
      </c>
      <c r="E215" s="312">
        <v>10</v>
      </c>
      <c r="F215" s="613"/>
      <c r="G215" s="333"/>
      <c r="H215" s="370">
        <f t="shared" si="10"/>
        <v>13.090909090909092</v>
      </c>
      <c r="I215" s="369">
        <f t="shared" si="11"/>
        <v>10</v>
      </c>
    </row>
    <row r="216" spans="1:9" ht="15" customHeight="1">
      <c r="A216" s="337">
        <v>52</v>
      </c>
      <c r="B216" s="372" t="s">
        <v>625</v>
      </c>
      <c r="C216" s="371" t="s">
        <v>624</v>
      </c>
      <c r="D216" s="612">
        <v>81.81818181818181</v>
      </c>
      <c r="E216" s="333">
        <v>100</v>
      </c>
      <c r="F216" s="613">
        <v>6.545454545454546</v>
      </c>
      <c r="G216" s="333">
        <v>7</v>
      </c>
      <c r="H216" s="370">
        <f t="shared" si="10"/>
        <v>88.36363636363636</v>
      </c>
      <c r="I216" s="369">
        <f t="shared" si="11"/>
        <v>107</v>
      </c>
    </row>
    <row r="217" spans="1:9" ht="15" customHeight="1">
      <c r="A217" s="337">
        <v>54</v>
      </c>
      <c r="B217" s="372" t="s">
        <v>742</v>
      </c>
      <c r="C217" s="371" t="s">
        <v>741</v>
      </c>
      <c r="D217" s="612">
        <v>0</v>
      </c>
      <c r="E217" s="312">
        <v>5</v>
      </c>
      <c r="F217" s="613"/>
      <c r="G217" s="333"/>
      <c r="H217" s="370">
        <f t="shared" si="10"/>
        <v>0</v>
      </c>
      <c r="I217" s="369">
        <f t="shared" si="11"/>
        <v>5</v>
      </c>
    </row>
    <row r="218" spans="1:9" ht="15" customHeight="1">
      <c r="A218" s="337">
        <v>55</v>
      </c>
      <c r="B218" s="372" t="s">
        <v>740</v>
      </c>
      <c r="C218" s="371" t="s">
        <v>739</v>
      </c>
      <c r="D218" s="612">
        <v>2.1818181818181817</v>
      </c>
      <c r="E218" s="312">
        <v>5</v>
      </c>
      <c r="F218" s="613"/>
      <c r="G218" s="333"/>
      <c r="H218" s="370">
        <f t="shared" si="10"/>
        <v>2.1818181818181817</v>
      </c>
      <c r="I218" s="369">
        <f t="shared" si="11"/>
        <v>5</v>
      </c>
    </row>
    <row r="219" spans="1:9" ht="15" customHeight="1">
      <c r="A219" s="315">
        <v>56</v>
      </c>
      <c r="B219" s="372" t="s">
        <v>738</v>
      </c>
      <c r="C219" s="371" t="s">
        <v>737</v>
      </c>
      <c r="D219" s="612">
        <v>16.363636363636363</v>
      </c>
      <c r="E219" s="333">
        <v>16</v>
      </c>
      <c r="F219" s="613"/>
      <c r="G219" s="333"/>
      <c r="H219" s="370">
        <f t="shared" si="10"/>
        <v>16.363636363636363</v>
      </c>
      <c r="I219" s="369">
        <f t="shared" si="11"/>
        <v>16</v>
      </c>
    </row>
    <row r="220" spans="1:9" ht="15" customHeight="1">
      <c r="A220" s="315">
        <v>57</v>
      </c>
      <c r="B220" s="372" t="s">
        <v>736</v>
      </c>
      <c r="C220" s="371" t="s">
        <v>735</v>
      </c>
      <c r="D220" s="612">
        <v>0</v>
      </c>
      <c r="E220" s="333">
        <v>2</v>
      </c>
      <c r="F220" s="613"/>
      <c r="G220" s="333"/>
      <c r="H220" s="370">
        <f t="shared" si="10"/>
        <v>0</v>
      </c>
      <c r="I220" s="369">
        <f t="shared" si="11"/>
        <v>2</v>
      </c>
    </row>
    <row r="221" spans="1:9" ht="15" customHeight="1">
      <c r="A221" s="315">
        <v>58</v>
      </c>
      <c r="B221" s="372" t="s">
        <v>619</v>
      </c>
      <c r="C221" s="371" t="s">
        <v>618</v>
      </c>
      <c r="D221" s="612">
        <v>21.818181818181817</v>
      </c>
      <c r="E221" s="333">
        <v>30</v>
      </c>
      <c r="F221" s="613"/>
      <c r="G221" s="333"/>
      <c r="H221" s="370">
        <f t="shared" si="10"/>
        <v>21.818181818181817</v>
      </c>
      <c r="I221" s="369">
        <f t="shared" si="11"/>
        <v>30</v>
      </c>
    </row>
    <row r="222" spans="1:9" ht="15" customHeight="1">
      <c r="A222" s="315">
        <v>59</v>
      </c>
      <c r="B222" s="372" t="s">
        <v>617</v>
      </c>
      <c r="C222" s="371" t="s">
        <v>616</v>
      </c>
      <c r="D222" s="612">
        <v>37.09090909090909</v>
      </c>
      <c r="E222" s="333">
        <v>40</v>
      </c>
      <c r="F222" s="613">
        <v>15.272727272727273</v>
      </c>
      <c r="G222" s="333">
        <v>15</v>
      </c>
      <c r="H222" s="370">
        <f t="shared" si="10"/>
        <v>52.36363636363637</v>
      </c>
      <c r="I222" s="369">
        <f t="shared" si="11"/>
        <v>55</v>
      </c>
    </row>
    <row r="223" spans="1:9" ht="15" customHeight="1">
      <c r="A223" s="315">
        <v>61</v>
      </c>
      <c r="B223" s="372" t="s">
        <v>734</v>
      </c>
      <c r="C223" s="371" t="s">
        <v>733</v>
      </c>
      <c r="D223" s="612">
        <v>12811.636363636364</v>
      </c>
      <c r="E223" s="312">
        <v>13000</v>
      </c>
      <c r="F223" s="613"/>
      <c r="G223" s="333"/>
      <c r="H223" s="370">
        <f t="shared" si="10"/>
        <v>12811.636363636364</v>
      </c>
      <c r="I223" s="369">
        <f t="shared" si="11"/>
        <v>13000</v>
      </c>
    </row>
    <row r="224" spans="1:9" ht="15" customHeight="1">
      <c r="A224" s="315">
        <v>62</v>
      </c>
      <c r="B224" s="372" t="s">
        <v>732</v>
      </c>
      <c r="C224" s="371" t="s">
        <v>731</v>
      </c>
      <c r="D224" s="612">
        <v>4.363636363636363</v>
      </c>
      <c r="E224" s="333">
        <v>10</v>
      </c>
      <c r="F224" s="613"/>
      <c r="G224" s="333"/>
      <c r="H224" s="370">
        <f t="shared" si="10"/>
        <v>4.363636363636363</v>
      </c>
      <c r="I224" s="369">
        <f t="shared" si="11"/>
        <v>10</v>
      </c>
    </row>
    <row r="225" spans="1:9" ht="15" customHeight="1">
      <c r="A225" s="315">
        <v>63</v>
      </c>
      <c r="B225" s="372" t="s">
        <v>730</v>
      </c>
      <c r="C225" s="371" t="s">
        <v>729</v>
      </c>
      <c r="D225" s="612">
        <v>4.363636363636363</v>
      </c>
      <c r="E225" s="333">
        <v>10</v>
      </c>
      <c r="F225" s="613"/>
      <c r="G225" s="333"/>
      <c r="H225" s="370">
        <f t="shared" si="10"/>
        <v>4.363636363636363</v>
      </c>
      <c r="I225" s="369">
        <f t="shared" si="11"/>
        <v>10</v>
      </c>
    </row>
    <row r="226" spans="1:9" ht="17.25" customHeight="1">
      <c r="A226" s="315"/>
      <c r="B226" s="368"/>
      <c r="C226" s="367" t="s">
        <v>1091</v>
      </c>
      <c r="D226" s="366">
        <f>SUM(D166:D225)</f>
        <v>137597.09090909094</v>
      </c>
      <c r="E226" s="366">
        <f>SUM(E167:E225)</f>
        <v>142727</v>
      </c>
      <c r="F226" s="366">
        <f>SUM(F166:F225)</f>
        <v>1178.1818181818182</v>
      </c>
      <c r="G226" s="366">
        <f>SUM(G167:G225)</f>
        <v>1354</v>
      </c>
      <c r="H226" s="366">
        <f>SUM(H166:H225)</f>
        <v>138775.27272727276</v>
      </c>
      <c r="I226" s="365">
        <f>SUM(I167:I225)</f>
        <v>144081</v>
      </c>
    </row>
    <row r="227" spans="1:9" ht="17.25" customHeight="1">
      <c r="A227" s="364"/>
      <c r="B227" s="712" t="s">
        <v>728</v>
      </c>
      <c r="C227" s="712"/>
      <c r="D227" s="712"/>
      <c r="E227" s="712"/>
      <c r="F227" s="712"/>
      <c r="G227" s="712"/>
      <c r="H227" s="712"/>
      <c r="I227" s="713"/>
    </row>
    <row r="228" spans="1:9" ht="17.25" customHeight="1">
      <c r="A228" s="364"/>
      <c r="B228" s="710" t="s">
        <v>727</v>
      </c>
      <c r="C228" s="711"/>
      <c r="D228" s="363"/>
      <c r="E228" s="363"/>
      <c r="F228" s="363"/>
      <c r="G228" s="363"/>
      <c r="H228" s="363"/>
      <c r="I228" s="362"/>
    </row>
    <row r="229" spans="1:9" ht="15" customHeight="1">
      <c r="A229" s="315">
        <v>1</v>
      </c>
      <c r="B229" s="335" t="s">
        <v>726</v>
      </c>
      <c r="C229" s="313" t="s">
        <v>725</v>
      </c>
      <c r="D229" s="612">
        <v>96</v>
      </c>
      <c r="E229" s="310">
        <v>100</v>
      </c>
      <c r="F229" s="311"/>
      <c r="G229" s="310"/>
      <c r="H229" s="612">
        <v>96</v>
      </c>
      <c r="I229" s="310">
        <v>100</v>
      </c>
    </row>
    <row r="230" spans="1:9" ht="15" customHeight="1">
      <c r="A230" s="337">
        <v>3</v>
      </c>
      <c r="B230" s="335" t="s">
        <v>666</v>
      </c>
      <c r="C230" s="313" t="s">
        <v>665</v>
      </c>
      <c r="D230" s="612">
        <v>595.6363636363636</v>
      </c>
      <c r="E230" s="310">
        <v>600</v>
      </c>
      <c r="F230" s="311"/>
      <c r="G230" s="310"/>
      <c r="H230" s="612">
        <v>595.6363636363636</v>
      </c>
      <c r="I230" s="310">
        <v>600</v>
      </c>
    </row>
    <row r="231" spans="1:9" ht="15" customHeight="1">
      <c r="A231" s="337">
        <v>4</v>
      </c>
      <c r="B231" s="318" t="s">
        <v>559</v>
      </c>
      <c r="C231" s="317" t="s">
        <v>724</v>
      </c>
      <c r="D231" s="612">
        <v>690.5454545454545</v>
      </c>
      <c r="E231" s="310">
        <v>800</v>
      </c>
      <c r="F231" s="310"/>
      <c r="G231" s="310"/>
      <c r="H231" s="612">
        <v>690.5454545454545</v>
      </c>
      <c r="I231" s="310">
        <v>800</v>
      </c>
    </row>
    <row r="232" spans="1:9" ht="15" customHeight="1">
      <c r="A232" s="315">
        <v>5</v>
      </c>
      <c r="B232" s="335" t="s">
        <v>723</v>
      </c>
      <c r="C232" s="313" t="s">
        <v>722</v>
      </c>
      <c r="D232" s="612">
        <v>27.272727272727273</v>
      </c>
      <c r="E232" s="336">
        <v>50</v>
      </c>
      <c r="F232" s="311"/>
      <c r="G232" s="310"/>
      <c r="H232" s="612">
        <v>27.272727272727273</v>
      </c>
      <c r="I232" s="336">
        <v>50</v>
      </c>
    </row>
    <row r="233" spans="1:9" ht="15" customHeight="1">
      <c r="A233" s="315">
        <v>6</v>
      </c>
      <c r="B233" s="335" t="s">
        <v>721</v>
      </c>
      <c r="C233" s="313" t="s">
        <v>720</v>
      </c>
      <c r="D233" s="612">
        <v>27.272727272727273</v>
      </c>
      <c r="E233" s="336">
        <v>50</v>
      </c>
      <c r="F233" s="311"/>
      <c r="G233" s="310"/>
      <c r="H233" s="612">
        <v>27.272727272727273</v>
      </c>
      <c r="I233" s="336">
        <v>50</v>
      </c>
    </row>
    <row r="234" spans="1:9" ht="15" customHeight="1">
      <c r="A234" s="315">
        <v>7</v>
      </c>
      <c r="B234" s="335" t="s">
        <v>719</v>
      </c>
      <c r="C234" s="313" t="s">
        <v>718</v>
      </c>
      <c r="D234" s="612">
        <v>0</v>
      </c>
      <c r="E234" s="336">
        <v>3</v>
      </c>
      <c r="F234" s="311"/>
      <c r="G234" s="310"/>
      <c r="H234" s="612">
        <v>0</v>
      </c>
      <c r="I234" s="336">
        <v>3</v>
      </c>
    </row>
    <row r="235" spans="1:9" ht="15" customHeight="1">
      <c r="A235" s="315">
        <v>8</v>
      </c>
      <c r="B235" s="335" t="s">
        <v>717</v>
      </c>
      <c r="C235" s="313" t="s">
        <v>716</v>
      </c>
      <c r="D235" s="612">
        <v>1.0909090909090908</v>
      </c>
      <c r="E235" s="336">
        <v>3</v>
      </c>
      <c r="F235" s="311"/>
      <c r="G235" s="310"/>
      <c r="H235" s="612">
        <v>1.0909090909090908</v>
      </c>
      <c r="I235" s="336">
        <v>3</v>
      </c>
    </row>
    <row r="236" spans="1:9" ht="15" customHeight="1">
      <c r="A236" s="315">
        <v>9</v>
      </c>
      <c r="B236" s="335" t="s">
        <v>715</v>
      </c>
      <c r="C236" s="313" t="s">
        <v>714</v>
      </c>
      <c r="D236" s="612">
        <v>1.0909090909090908</v>
      </c>
      <c r="E236" s="336">
        <v>2</v>
      </c>
      <c r="F236" s="311"/>
      <c r="G236" s="310"/>
      <c r="H236" s="612">
        <v>1.0909090909090908</v>
      </c>
      <c r="I236" s="336">
        <v>2</v>
      </c>
    </row>
    <row r="237" spans="1:9" ht="17.25" customHeight="1">
      <c r="A237" s="315">
        <v>10</v>
      </c>
      <c r="B237" s="335" t="s">
        <v>713</v>
      </c>
      <c r="C237" s="313" t="s">
        <v>712</v>
      </c>
      <c r="D237" s="612">
        <v>30.545454545454547</v>
      </c>
      <c r="E237" s="336">
        <v>50</v>
      </c>
      <c r="F237" s="311"/>
      <c r="G237" s="310"/>
      <c r="H237" s="612">
        <v>30.545454545454547</v>
      </c>
      <c r="I237" s="336">
        <v>50</v>
      </c>
    </row>
    <row r="238" spans="1:9" ht="28.5" customHeight="1">
      <c r="A238" s="315">
        <v>11</v>
      </c>
      <c r="B238" s="335" t="s">
        <v>711</v>
      </c>
      <c r="C238" s="313" t="s">
        <v>710</v>
      </c>
      <c r="D238" s="612">
        <v>114.54545454545455</v>
      </c>
      <c r="E238" s="336">
        <v>120</v>
      </c>
      <c r="F238" s="311"/>
      <c r="G238" s="310"/>
      <c r="H238" s="612">
        <v>114.54545454545455</v>
      </c>
      <c r="I238" s="336">
        <v>120</v>
      </c>
    </row>
    <row r="239" spans="1:9" ht="17.25" customHeight="1">
      <c r="A239" s="315">
        <v>14</v>
      </c>
      <c r="B239" s="338" t="s">
        <v>709</v>
      </c>
      <c r="C239" s="317" t="s">
        <v>708</v>
      </c>
      <c r="D239" s="612">
        <v>82.9090909090909</v>
      </c>
      <c r="E239" s="310">
        <v>100</v>
      </c>
      <c r="F239" s="310"/>
      <c r="G239" s="310"/>
      <c r="H239" s="612">
        <v>82.9090909090909</v>
      </c>
      <c r="I239" s="310">
        <v>100</v>
      </c>
    </row>
    <row r="240" spans="1:9" ht="17.25" customHeight="1">
      <c r="A240" s="315">
        <v>15</v>
      </c>
      <c r="B240" s="360" t="s">
        <v>707</v>
      </c>
      <c r="C240" s="359" t="s">
        <v>706</v>
      </c>
      <c r="D240" s="612">
        <v>15.272727272727273</v>
      </c>
      <c r="E240" s="358">
        <v>20</v>
      </c>
      <c r="F240" s="357"/>
      <c r="G240" s="357"/>
      <c r="H240" s="612">
        <v>15.272727272727273</v>
      </c>
      <c r="I240" s="358">
        <v>20</v>
      </c>
    </row>
    <row r="241" spans="1:9" ht="17.25" customHeight="1">
      <c r="A241" s="315">
        <v>16</v>
      </c>
      <c r="B241" s="360" t="s">
        <v>705</v>
      </c>
      <c r="C241" s="361" t="s">
        <v>704</v>
      </c>
      <c r="D241" s="612">
        <v>15.272727272727273</v>
      </c>
      <c r="E241" s="358">
        <v>20</v>
      </c>
      <c r="F241" s="357"/>
      <c r="G241" s="357"/>
      <c r="H241" s="612">
        <v>15.272727272727273</v>
      </c>
      <c r="I241" s="358">
        <v>20</v>
      </c>
    </row>
    <row r="242" spans="1:9" ht="17.25" customHeight="1">
      <c r="A242" s="315">
        <v>17</v>
      </c>
      <c r="B242" s="360" t="s">
        <v>703</v>
      </c>
      <c r="C242" s="359" t="s">
        <v>702</v>
      </c>
      <c r="D242" s="612">
        <v>15.272727272727273</v>
      </c>
      <c r="E242" s="358">
        <v>20</v>
      </c>
      <c r="F242" s="357"/>
      <c r="G242" s="357"/>
      <c r="H242" s="612">
        <v>15.272727272727273</v>
      </c>
      <c r="I242" s="358">
        <v>20</v>
      </c>
    </row>
    <row r="243" spans="1:9" ht="17.25" customHeight="1">
      <c r="A243" s="315">
        <v>18</v>
      </c>
      <c r="B243" s="360" t="s">
        <v>701</v>
      </c>
      <c r="C243" s="359" t="s">
        <v>700</v>
      </c>
      <c r="D243" s="612">
        <v>15.272727272727273</v>
      </c>
      <c r="E243" s="358">
        <v>20</v>
      </c>
      <c r="F243" s="357"/>
      <c r="G243" s="357"/>
      <c r="H243" s="612">
        <v>15.272727272727273</v>
      </c>
      <c r="I243" s="358">
        <v>20</v>
      </c>
    </row>
    <row r="244" spans="1:9" ht="17.25" customHeight="1">
      <c r="A244" s="315">
        <v>21</v>
      </c>
      <c r="B244" s="335" t="s">
        <v>697</v>
      </c>
      <c r="C244" s="313" t="s">
        <v>696</v>
      </c>
      <c r="D244" s="612">
        <v>15.272727272727273</v>
      </c>
      <c r="E244" s="353">
        <v>20</v>
      </c>
      <c r="F244" s="311"/>
      <c r="G244" s="310"/>
      <c r="H244" s="612">
        <v>15.272727272727273</v>
      </c>
      <c r="I244" s="353">
        <v>20</v>
      </c>
    </row>
    <row r="245" spans="1:9" ht="17.25" customHeight="1">
      <c r="A245" s="315">
        <v>22</v>
      </c>
      <c r="B245" s="335" t="s">
        <v>695</v>
      </c>
      <c r="C245" s="313" t="s">
        <v>694</v>
      </c>
      <c r="D245" s="612">
        <v>15.272727272727273</v>
      </c>
      <c r="E245" s="353">
        <v>20</v>
      </c>
      <c r="F245" s="311"/>
      <c r="G245" s="310"/>
      <c r="H245" s="612">
        <v>15.272727272727273</v>
      </c>
      <c r="I245" s="353">
        <v>20</v>
      </c>
    </row>
    <row r="246" spans="1:9" ht="17.25" customHeight="1">
      <c r="A246" s="315">
        <v>23</v>
      </c>
      <c r="B246" s="335" t="s">
        <v>693</v>
      </c>
      <c r="C246" s="313" t="s">
        <v>692</v>
      </c>
      <c r="D246" s="612">
        <v>3.272727272727273</v>
      </c>
      <c r="E246" s="353">
        <v>10</v>
      </c>
      <c r="F246" s="311"/>
      <c r="G246" s="310"/>
      <c r="H246" s="612">
        <v>3.272727272727273</v>
      </c>
      <c r="I246" s="353">
        <v>10</v>
      </c>
    </row>
    <row r="247" spans="1:9" ht="17.25" customHeight="1">
      <c r="A247" s="315">
        <v>24</v>
      </c>
      <c r="B247" s="335" t="s">
        <v>691</v>
      </c>
      <c r="C247" s="313" t="s">
        <v>690</v>
      </c>
      <c r="D247" s="612">
        <v>7.636363636363637</v>
      </c>
      <c r="E247" s="336">
        <v>15</v>
      </c>
      <c r="F247" s="311"/>
      <c r="G247" s="310"/>
      <c r="H247" s="612">
        <v>7.636363636363637</v>
      </c>
      <c r="I247" s="336">
        <v>15</v>
      </c>
    </row>
    <row r="248" spans="1:9" ht="17.25" customHeight="1">
      <c r="A248" s="352" t="s">
        <v>689</v>
      </c>
      <c r="B248" s="350"/>
      <c r="C248" s="351" t="s">
        <v>688</v>
      </c>
      <c r="D248" s="612"/>
      <c r="E248" s="350"/>
      <c r="F248" s="350"/>
      <c r="G248" s="350"/>
      <c r="H248" s="612"/>
      <c r="I248" s="350"/>
    </row>
    <row r="249" spans="1:9" ht="27.75" customHeight="1">
      <c r="A249" s="315">
        <v>24</v>
      </c>
      <c r="B249" s="314" t="s">
        <v>687</v>
      </c>
      <c r="C249" s="313" t="s">
        <v>686</v>
      </c>
      <c r="D249" s="612">
        <v>435.27272727272725</v>
      </c>
      <c r="E249" s="310">
        <v>500</v>
      </c>
      <c r="F249" s="311"/>
      <c r="G249" s="310"/>
      <c r="H249" s="612">
        <v>435.27272727272725</v>
      </c>
      <c r="I249" s="310">
        <v>500</v>
      </c>
    </row>
    <row r="250" spans="1:9" ht="27" customHeight="1">
      <c r="A250" s="315">
        <v>25</v>
      </c>
      <c r="B250" s="314" t="s">
        <v>685</v>
      </c>
      <c r="C250" s="313" t="s">
        <v>684</v>
      </c>
      <c r="D250" s="612">
        <v>361.09090909090907</v>
      </c>
      <c r="E250" s="310">
        <v>400</v>
      </c>
      <c r="F250" s="311"/>
      <c r="G250" s="310"/>
      <c r="H250" s="612">
        <v>361.09090909090907</v>
      </c>
      <c r="I250" s="310">
        <v>400</v>
      </c>
    </row>
    <row r="251" spans="1:9" ht="33" customHeight="1">
      <c r="A251" s="315">
        <v>26</v>
      </c>
      <c r="B251" s="314" t="s">
        <v>683</v>
      </c>
      <c r="C251" s="313" t="s">
        <v>682</v>
      </c>
      <c r="D251" s="612">
        <v>9.818181818181818</v>
      </c>
      <c r="E251" s="310">
        <v>50</v>
      </c>
      <c r="F251" s="311"/>
      <c r="G251" s="310"/>
      <c r="H251" s="612">
        <v>9.818181818181818</v>
      </c>
      <c r="I251" s="310">
        <v>50</v>
      </c>
    </row>
    <row r="252" spans="1:9" ht="33.75" customHeight="1">
      <c r="A252" s="315">
        <v>27</v>
      </c>
      <c r="B252" s="314" t="s">
        <v>681</v>
      </c>
      <c r="C252" s="313" t="s">
        <v>680</v>
      </c>
      <c r="D252" s="612">
        <v>375.27272727272725</v>
      </c>
      <c r="E252" s="310">
        <v>400</v>
      </c>
      <c r="F252" s="311"/>
      <c r="G252" s="310"/>
      <c r="H252" s="612">
        <v>375.27272727272725</v>
      </c>
      <c r="I252" s="310">
        <v>400</v>
      </c>
    </row>
    <row r="253" spans="1:9" ht="37.5" customHeight="1">
      <c r="A253" s="315">
        <v>28</v>
      </c>
      <c r="B253" s="314" t="s">
        <v>631</v>
      </c>
      <c r="C253" s="313" t="s">
        <v>630</v>
      </c>
      <c r="D253" s="612">
        <v>353.45454545454544</v>
      </c>
      <c r="E253" s="310">
        <v>400</v>
      </c>
      <c r="F253" s="311"/>
      <c r="G253" s="310"/>
      <c r="H253" s="612">
        <v>353.45454545454544</v>
      </c>
      <c r="I253" s="310">
        <v>400</v>
      </c>
    </row>
    <row r="254" spans="1:9" ht="27.75" customHeight="1">
      <c r="A254" s="315">
        <v>29</v>
      </c>
      <c r="B254" s="314" t="s">
        <v>679</v>
      </c>
      <c r="C254" s="313" t="s">
        <v>678</v>
      </c>
      <c r="D254" s="612">
        <v>682.9090909090909</v>
      </c>
      <c r="E254" s="310">
        <v>1000</v>
      </c>
      <c r="F254" s="311"/>
      <c r="G254" s="310"/>
      <c r="H254" s="612">
        <v>682.9090909090909</v>
      </c>
      <c r="I254" s="310">
        <v>1000</v>
      </c>
    </row>
    <row r="255" spans="1:9" ht="30" customHeight="1">
      <c r="A255" s="315">
        <v>30</v>
      </c>
      <c r="B255" s="314" t="s">
        <v>677</v>
      </c>
      <c r="C255" s="313" t="s">
        <v>676</v>
      </c>
      <c r="D255" s="612">
        <v>52.36363636363637</v>
      </c>
      <c r="E255" s="310">
        <v>70</v>
      </c>
      <c r="F255" s="311"/>
      <c r="G255" s="310"/>
      <c r="H255" s="612">
        <v>52.36363636363637</v>
      </c>
      <c r="I255" s="310">
        <v>70</v>
      </c>
    </row>
    <row r="256" spans="1:9" ht="33.75" customHeight="1">
      <c r="A256" s="315">
        <v>31</v>
      </c>
      <c r="B256" s="314" t="s">
        <v>675</v>
      </c>
      <c r="C256" s="313" t="s">
        <v>674</v>
      </c>
      <c r="D256" s="612">
        <v>391.6363636363636</v>
      </c>
      <c r="E256" s="310">
        <v>400</v>
      </c>
      <c r="F256" s="311"/>
      <c r="G256" s="310"/>
      <c r="H256" s="612">
        <v>391.6363636363636</v>
      </c>
      <c r="I256" s="310">
        <v>400</v>
      </c>
    </row>
    <row r="257" spans="1:9" ht="33.75" customHeight="1">
      <c r="A257" s="315">
        <v>32</v>
      </c>
      <c r="B257" s="314" t="s">
        <v>639</v>
      </c>
      <c r="C257" s="313" t="s">
        <v>673</v>
      </c>
      <c r="D257" s="612">
        <v>22.90909090909091</v>
      </c>
      <c r="E257" s="310">
        <v>30</v>
      </c>
      <c r="F257" s="311"/>
      <c r="G257" s="310"/>
      <c r="H257" s="612">
        <v>22.90909090909091</v>
      </c>
      <c r="I257" s="310">
        <v>30</v>
      </c>
    </row>
    <row r="258" spans="1:9" ht="33.75" customHeight="1">
      <c r="A258" s="315">
        <v>33</v>
      </c>
      <c r="B258" s="314" t="s">
        <v>672</v>
      </c>
      <c r="C258" s="313" t="s">
        <v>671</v>
      </c>
      <c r="D258" s="612">
        <v>79.63636363636364</v>
      </c>
      <c r="E258" s="310">
        <v>100</v>
      </c>
      <c r="F258" s="311"/>
      <c r="G258" s="310"/>
      <c r="H258" s="612">
        <v>79.63636363636364</v>
      </c>
      <c r="I258" s="310">
        <v>100</v>
      </c>
    </row>
    <row r="259" spans="1:9" ht="17.25" customHeight="1">
      <c r="A259" s="346"/>
      <c r="B259" s="345"/>
      <c r="C259" s="344" t="s">
        <v>1091</v>
      </c>
      <c r="D259" s="343">
        <f>SUM(D229:D258)</f>
        <v>4533.818181818182</v>
      </c>
      <c r="E259" s="326">
        <f>SUM(E229:E258)</f>
        <v>5373</v>
      </c>
      <c r="F259" s="326"/>
      <c r="G259" s="326"/>
      <c r="H259" s="343">
        <f>SUM(H229:H258)</f>
        <v>4533.818181818182</v>
      </c>
      <c r="I259" s="326">
        <f>SUM(I229:I258)</f>
        <v>5373</v>
      </c>
    </row>
    <row r="260" spans="1:9" ht="15" customHeight="1">
      <c r="A260" s="720" t="s">
        <v>668</v>
      </c>
      <c r="B260" s="721"/>
      <c r="C260" s="721"/>
      <c r="D260" s="721"/>
      <c r="E260" s="721"/>
      <c r="F260" s="721"/>
      <c r="G260" s="721"/>
      <c r="H260" s="721"/>
      <c r="I260" s="722"/>
    </row>
    <row r="261" spans="1:9" ht="12.75">
      <c r="A261" s="342"/>
      <c r="B261" s="723" t="s">
        <v>667</v>
      </c>
      <c r="C261" s="723"/>
      <c r="D261" s="310"/>
      <c r="E261" s="310"/>
      <c r="F261" s="310"/>
      <c r="G261" s="310"/>
      <c r="H261" s="310"/>
      <c r="I261" s="331"/>
    </row>
    <row r="262" spans="1:9" ht="15">
      <c r="A262" s="337">
        <v>1</v>
      </c>
      <c r="B262" s="335" t="s">
        <v>695</v>
      </c>
      <c r="C262" s="313" t="s">
        <v>694</v>
      </c>
      <c r="D262" s="612">
        <v>1348.3636363636363</v>
      </c>
      <c r="E262" s="310">
        <v>2000</v>
      </c>
      <c r="F262" s="613">
        <v>116.72727272727273</v>
      </c>
      <c r="G262" s="336">
        <v>100</v>
      </c>
      <c r="H262" s="332">
        <f aca="true" t="shared" si="12" ref="H262:H295">D262+F262</f>
        <v>1465.090909090909</v>
      </c>
      <c r="I262" s="331">
        <f aca="true" t="shared" si="13" ref="I262:I295">E262+G262</f>
        <v>2100</v>
      </c>
    </row>
    <row r="263" spans="1:9" ht="30">
      <c r="A263" s="337">
        <v>2</v>
      </c>
      <c r="B263" s="341" t="s">
        <v>664</v>
      </c>
      <c r="C263" s="307" t="s">
        <v>663</v>
      </c>
      <c r="D263" s="612">
        <v>229.0909090909091</v>
      </c>
      <c r="E263" s="310">
        <v>290</v>
      </c>
      <c r="F263" s="613">
        <v>14.181818181818182</v>
      </c>
      <c r="G263" s="336">
        <v>10</v>
      </c>
      <c r="H263" s="332">
        <f t="shared" si="12"/>
        <v>243.27272727272728</v>
      </c>
      <c r="I263" s="331">
        <f t="shared" si="13"/>
        <v>300</v>
      </c>
    </row>
    <row r="264" spans="1:9" ht="15">
      <c r="A264" s="337">
        <v>3</v>
      </c>
      <c r="B264" s="318" t="s">
        <v>662</v>
      </c>
      <c r="C264" s="317" t="s">
        <v>661</v>
      </c>
      <c r="D264" s="612">
        <v>237.8181818181818</v>
      </c>
      <c r="E264" s="336">
        <v>290</v>
      </c>
      <c r="F264" s="613">
        <v>13.090909090909092</v>
      </c>
      <c r="G264" s="312">
        <v>10</v>
      </c>
      <c r="H264" s="332">
        <f t="shared" si="12"/>
        <v>250.9090909090909</v>
      </c>
      <c r="I264" s="331">
        <f t="shared" si="13"/>
        <v>300</v>
      </c>
    </row>
    <row r="265" spans="1:9" ht="15">
      <c r="A265" s="337">
        <v>4</v>
      </c>
      <c r="B265" s="338" t="s">
        <v>660</v>
      </c>
      <c r="C265" s="317" t="s">
        <v>659</v>
      </c>
      <c r="D265" s="612">
        <v>0</v>
      </c>
      <c r="E265" s="336">
        <v>5</v>
      </c>
      <c r="F265" s="613">
        <v>0</v>
      </c>
      <c r="G265" s="333"/>
      <c r="H265" s="332">
        <f t="shared" si="12"/>
        <v>0</v>
      </c>
      <c r="I265" s="331">
        <f t="shared" si="13"/>
        <v>5</v>
      </c>
    </row>
    <row r="266" spans="1:9" ht="15">
      <c r="A266" s="337">
        <v>5</v>
      </c>
      <c r="B266" s="338" t="s">
        <v>658</v>
      </c>
      <c r="C266" s="317" t="s">
        <v>657</v>
      </c>
      <c r="D266" s="612">
        <v>0</v>
      </c>
      <c r="E266" s="336">
        <v>5</v>
      </c>
      <c r="F266" s="613">
        <v>0</v>
      </c>
      <c r="G266" s="333"/>
      <c r="H266" s="332">
        <f t="shared" si="12"/>
        <v>0</v>
      </c>
      <c r="I266" s="331">
        <f t="shared" si="13"/>
        <v>5</v>
      </c>
    </row>
    <row r="267" spans="1:9" ht="15">
      <c r="A267" s="337">
        <v>6</v>
      </c>
      <c r="B267" s="338" t="s">
        <v>656</v>
      </c>
      <c r="C267" s="317" t="s">
        <v>655</v>
      </c>
      <c r="D267" s="612">
        <v>1.0909090909090908</v>
      </c>
      <c r="E267" s="336">
        <v>2</v>
      </c>
      <c r="F267" s="613">
        <v>0</v>
      </c>
      <c r="G267" s="333"/>
      <c r="H267" s="332">
        <f t="shared" si="12"/>
        <v>1.0909090909090908</v>
      </c>
      <c r="I267" s="331">
        <f t="shared" si="13"/>
        <v>2</v>
      </c>
    </row>
    <row r="268" spans="1:9" ht="15">
      <c r="A268" s="337">
        <v>7</v>
      </c>
      <c r="B268" s="338" t="s">
        <v>654</v>
      </c>
      <c r="C268" s="317" t="s">
        <v>653</v>
      </c>
      <c r="D268" s="612">
        <v>1.0909090909090908</v>
      </c>
      <c r="E268" s="336">
        <v>5</v>
      </c>
      <c r="F268" s="613">
        <v>0</v>
      </c>
      <c r="G268" s="333"/>
      <c r="H268" s="332">
        <f t="shared" si="12"/>
        <v>1.0909090909090908</v>
      </c>
      <c r="I268" s="331">
        <f t="shared" si="13"/>
        <v>5</v>
      </c>
    </row>
    <row r="269" spans="1:9" ht="15">
      <c r="A269" s="315">
        <v>8</v>
      </c>
      <c r="B269" s="335" t="s">
        <v>652</v>
      </c>
      <c r="C269" s="313" t="s">
        <v>651</v>
      </c>
      <c r="D269" s="612">
        <v>51.27272727272727</v>
      </c>
      <c r="E269" s="336">
        <v>45</v>
      </c>
      <c r="F269" s="613">
        <v>3.272727272727273</v>
      </c>
      <c r="G269" s="339">
        <v>5</v>
      </c>
      <c r="H269" s="332">
        <f t="shared" si="12"/>
        <v>54.54545454545455</v>
      </c>
      <c r="I269" s="331">
        <f t="shared" si="13"/>
        <v>50</v>
      </c>
    </row>
    <row r="270" spans="1:9" ht="15">
      <c r="A270" s="315">
        <v>9</v>
      </c>
      <c r="B270" s="335" t="s">
        <v>650</v>
      </c>
      <c r="C270" s="313" t="s">
        <v>649</v>
      </c>
      <c r="D270" s="612">
        <v>80.72727272727273</v>
      </c>
      <c r="E270" s="336">
        <v>60</v>
      </c>
      <c r="F270" s="613">
        <v>0</v>
      </c>
      <c r="G270" s="333"/>
      <c r="H270" s="332">
        <f t="shared" si="12"/>
        <v>80.72727272727273</v>
      </c>
      <c r="I270" s="331">
        <f t="shared" si="13"/>
        <v>60</v>
      </c>
    </row>
    <row r="271" spans="1:9" ht="15">
      <c r="A271" s="315">
        <v>11</v>
      </c>
      <c r="B271" s="335" t="s">
        <v>648</v>
      </c>
      <c r="C271" s="313" t="s">
        <v>647</v>
      </c>
      <c r="D271" s="612">
        <v>194.1818181818182</v>
      </c>
      <c r="E271" s="336">
        <v>230</v>
      </c>
      <c r="F271" s="613">
        <v>6.545454545454546</v>
      </c>
      <c r="G271" s="312">
        <v>8</v>
      </c>
      <c r="H271" s="332">
        <f t="shared" si="12"/>
        <v>200.72727272727272</v>
      </c>
      <c r="I271" s="331">
        <f t="shared" si="13"/>
        <v>238</v>
      </c>
    </row>
    <row r="272" spans="1:9" ht="15">
      <c r="A272" s="315">
        <v>12</v>
      </c>
      <c r="B272" s="335" t="s">
        <v>646</v>
      </c>
      <c r="C272" s="313" t="s">
        <v>645</v>
      </c>
      <c r="D272" s="612">
        <v>43.63636363636363</v>
      </c>
      <c r="E272" s="336">
        <v>50</v>
      </c>
      <c r="F272" s="613">
        <v>1.0909090909090908</v>
      </c>
      <c r="G272" s="333">
        <v>3</v>
      </c>
      <c r="H272" s="332">
        <f t="shared" si="12"/>
        <v>44.72727272727273</v>
      </c>
      <c r="I272" s="331">
        <f t="shared" si="13"/>
        <v>53</v>
      </c>
    </row>
    <row r="273" spans="1:9" ht="15">
      <c r="A273" s="315">
        <v>13</v>
      </c>
      <c r="B273" s="335" t="s">
        <v>644</v>
      </c>
      <c r="C273" s="313" t="s">
        <v>643</v>
      </c>
      <c r="D273" s="612">
        <v>194.1818181818182</v>
      </c>
      <c r="E273" s="336">
        <v>230</v>
      </c>
      <c r="F273" s="613">
        <v>6.545454545454546</v>
      </c>
      <c r="G273" s="312">
        <v>8</v>
      </c>
      <c r="H273" s="332">
        <f t="shared" si="12"/>
        <v>200.72727272727272</v>
      </c>
      <c r="I273" s="331">
        <f t="shared" si="13"/>
        <v>238</v>
      </c>
    </row>
    <row r="274" spans="1:9" ht="15">
      <c r="A274" s="315">
        <v>14</v>
      </c>
      <c r="B274" s="335" t="s">
        <v>642</v>
      </c>
      <c r="C274" s="313" t="s">
        <v>641</v>
      </c>
      <c r="D274" s="612">
        <v>1421.4545454545455</v>
      </c>
      <c r="E274" s="336">
        <v>1500</v>
      </c>
      <c r="F274" s="613">
        <v>70.9090909090909</v>
      </c>
      <c r="G274" s="312">
        <v>100</v>
      </c>
      <c r="H274" s="332">
        <f t="shared" si="12"/>
        <v>1492.3636363636365</v>
      </c>
      <c r="I274" s="331">
        <f t="shared" si="13"/>
        <v>1600</v>
      </c>
    </row>
    <row r="275" spans="1:9" ht="12.75" customHeight="1">
      <c r="A275" s="315"/>
      <c r="B275" s="724" t="s">
        <v>640</v>
      </c>
      <c r="C275" s="725"/>
      <c r="D275" s="612">
        <v>0</v>
      </c>
      <c r="E275" s="310"/>
      <c r="F275" s="613">
        <v>0</v>
      </c>
      <c r="G275" s="333"/>
      <c r="H275" s="332">
        <f t="shared" si="12"/>
        <v>0</v>
      </c>
      <c r="I275" s="331">
        <f t="shared" si="13"/>
        <v>0</v>
      </c>
    </row>
    <row r="276" spans="1:9" ht="25.5">
      <c r="A276" s="315">
        <v>33</v>
      </c>
      <c r="B276" s="317" t="s">
        <v>639</v>
      </c>
      <c r="C276" s="317" t="s">
        <v>638</v>
      </c>
      <c r="D276" s="612">
        <v>146.1818181818182</v>
      </c>
      <c r="E276" s="310">
        <v>200</v>
      </c>
      <c r="F276" s="613">
        <v>2.1818181818181817</v>
      </c>
      <c r="G276" s="339">
        <v>5</v>
      </c>
      <c r="H276" s="332">
        <f t="shared" si="12"/>
        <v>148.36363636363637</v>
      </c>
      <c r="I276" s="331">
        <f t="shared" si="13"/>
        <v>205</v>
      </c>
    </row>
    <row r="277" spans="1:9" ht="25.5">
      <c r="A277" s="315">
        <v>34</v>
      </c>
      <c r="B277" s="318" t="s">
        <v>637</v>
      </c>
      <c r="C277" s="317" t="s">
        <v>636</v>
      </c>
      <c r="D277" s="612">
        <v>1.0909090909090908</v>
      </c>
      <c r="E277" s="340">
        <v>2</v>
      </c>
      <c r="F277" s="613">
        <v>0</v>
      </c>
      <c r="G277" s="333"/>
      <c r="H277" s="332">
        <f t="shared" si="12"/>
        <v>1.0909090909090908</v>
      </c>
      <c r="I277" s="331">
        <f t="shared" si="13"/>
        <v>2</v>
      </c>
    </row>
    <row r="278" spans="1:9" ht="25.5">
      <c r="A278" s="315">
        <v>35</v>
      </c>
      <c r="B278" s="318" t="s">
        <v>635</v>
      </c>
      <c r="C278" s="317" t="s">
        <v>634</v>
      </c>
      <c r="D278" s="612">
        <v>6.545454545454546</v>
      </c>
      <c r="E278" s="340">
        <v>20</v>
      </c>
      <c r="F278" s="613">
        <v>2.1818181818181817</v>
      </c>
      <c r="G278" s="339">
        <v>3</v>
      </c>
      <c r="H278" s="332">
        <f t="shared" si="12"/>
        <v>8.727272727272727</v>
      </c>
      <c r="I278" s="331">
        <f t="shared" si="13"/>
        <v>23</v>
      </c>
    </row>
    <row r="279" spans="1:9" ht="25.5">
      <c r="A279" s="315">
        <v>36</v>
      </c>
      <c r="B279" s="318" t="s">
        <v>633</v>
      </c>
      <c r="C279" s="317" t="s">
        <v>632</v>
      </c>
      <c r="D279" s="612">
        <v>25.09090909090909</v>
      </c>
      <c r="E279" s="340">
        <v>20</v>
      </c>
      <c r="F279" s="613">
        <v>0</v>
      </c>
      <c r="G279" s="339">
        <v>3</v>
      </c>
      <c r="H279" s="332">
        <f t="shared" si="12"/>
        <v>25.09090909090909</v>
      </c>
      <c r="I279" s="331">
        <f t="shared" si="13"/>
        <v>23</v>
      </c>
    </row>
    <row r="280" spans="1:9" ht="38.25">
      <c r="A280" s="315">
        <v>37</v>
      </c>
      <c r="B280" s="318" t="s">
        <v>631</v>
      </c>
      <c r="C280" s="317" t="s">
        <v>630</v>
      </c>
      <c r="D280" s="612">
        <v>300</v>
      </c>
      <c r="E280" s="310">
        <v>330</v>
      </c>
      <c r="F280" s="613">
        <v>7.636363636363637</v>
      </c>
      <c r="G280" s="312">
        <v>10</v>
      </c>
      <c r="H280" s="332">
        <f t="shared" si="12"/>
        <v>307.6363636363636</v>
      </c>
      <c r="I280" s="331">
        <f t="shared" si="13"/>
        <v>340</v>
      </c>
    </row>
    <row r="281" spans="1:9" ht="15">
      <c r="A281" s="315">
        <v>38</v>
      </c>
      <c r="B281" s="335" t="s">
        <v>629</v>
      </c>
      <c r="C281" s="313" t="s">
        <v>628</v>
      </c>
      <c r="D281" s="612">
        <v>222.54545454545453</v>
      </c>
      <c r="E281" s="310">
        <v>290</v>
      </c>
      <c r="F281" s="613">
        <v>6.545454545454546</v>
      </c>
      <c r="G281" s="312">
        <v>10</v>
      </c>
      <c r="H281" s="332">
        <f t="shared" si="12"/>
        <v>229.09090909090907</v>
      </c>
      <c r="I281" s="331">
        <f t="shared" si="13"/>
        <v>300</v>
      </c>
    </row>
    <row r="282" spans="1:9" ht="15">
      <c r="A282" s="315">
        <v>39</v>
      </c>
      <c r="B282" s="335" t="s">
        <v>627</v>
      </c>
      <c r="C282" s="313" t="s">
        <v>626</v>
      </c>
      <c r="D282" s="612">
        <v>297.8181818181818</v>
      </c>
      <c r="E282" s="310">
        <v>350</v>
      </c>
      <c r="F282" s="613">
        <v>21.818181818181817</v>
      </c>
      <c r="G282" s="312">
        <v>15</v>
      </c>
      <c r="H282" s="332">
        <f t="shared" si="12"/>
        <v>319.6363636363636</v>
      </c>
      <c r="I282" s="331">
        <f t="shared" si="13"/>
        <v>365</v>
      </c>
    </row>
    <row r="283" spans="1:9" ht="15">
      <c r="A283" s="315">
        <v>40</v>
      </c>
      <c r="B283" s="338" t="s">
        <v>625</v>
      </c>
      <c r="C283" s="317" t="s">
        <v>624</v>
      </c>
      <c r="D283" s="612">
        <v>207.27272727272728</v>
      </c>
      <c r="E283" s="310">
        <v>290</v>
      </c>
      <c r="F283" s="613">
        <v>0</v>
      </c>
      <c r="G283" s="312">
        <v>10</v>
      </c>
      <c r="H283" s="332">
        <f t="shared" si="12"/>
        <v>207.27272727272728</v>
      </c>
      <c r="I283" s="331">
        <f t="shared" si="13"/>
        <v>300</v>
      </c>
    </row>
    <row r="284" spans="1:9" ht="15">
      <c r="A284" s="315">
        <v>42</v>
      </c>
      <c r="B284" s="338" t="s">
        <v>623</v>
      </c>
      <c r="C284" s="317" t="s">
        <v>622</v>
      </c>
      <c r="D284" s="612">
        <v>1.0909090909090908</v>
      </c>
      <c r="E284" s="336">
        <v>2</v>
      </c>
      <c r="F284" s="613">
        <v>0</v>
      </c>
      <c r="G284" s="333"/>
      <c r="H284" s="332">
        <f t="shared" si="12"/>
        <v>1.0909090909090908</v>
      </c>
      <c r="I284" s="331">
        <f t="shared" si="13"/>
        <v>2</v>
      </c>
    </row>
    <row r="285" spans="1:9" ht="15">
      <c r="A285" s="315">
        <v>43</v>
      </c>
      <c r="B285" s="338" t="s">
        <v>621</v>
      </c>
      <c r="C285" s="317" t="s">
        <v>620</v>
      </c>
      <c r="D285" s="612">
        <v>6.545454545454546</v>
      </c>
      <c r="E285" s="336">
        <v>10</v>
      </c>
      <c r="F285" s="613">
        <v>0</v>
      </c>
      <c r="G285" s="333"/>
      <c r="H285" s="332">
        <f t="shared" si="12"/>
        <v>6.545454545454546</v>
      </c>
      <c r="I285" s="331">
        <f t="shared" si="13"/>
        <v>10</v>
      </c>
    </row>
    <row r="286" spans="1:9" ht="15">
      <c r="A286" s="315">
        <v>44</v>
      </c>
      <c r="B286" s="335" t="s">
        <v>619</v>
      </c>
      <c r="C286" s="313" t="s">
        <v>618</v>
      </c>
      <c r="D286" s="612">
        <v>60</v>
      </c>
      <c r="E286" s="310">
        <v>50</v>
      </c>
      <c r="F286" s="613">
        <v>0</v>
      </c>
      <c r="G286" s="333"/>
      <c r="H286" s="332">
        <f t="shared" si="12"/>
        <v>60</v>
      </c>
      <c r="I286" s="331">
        <f t="shared" si="13"/>
        <v>50</v>
      </c>
    </row>
    <row r="287" spans="1:9" ht="15">
      <c r="A287" s="315">
        <v>45</v>
      </c>
      <c r="B287" s="335" t="s">
        <v>617</v>
      </c>
      <c r="C287" s="313" t="s">
        <v>616</v>
      </c>
      <c r="D287" s="612">
        <v>60</v>
      </c>
      <c r="E287" s="310">
        <v>60</v>
      </c>
      <c r="F287" s="613">
        <v>0</v>
      </c>
      <c r="G287" s="333"/>
      <c r="H287" s="332">
        <f t="shared" si="12"/>
        <v>60</v>
      </c>
      <c r="I287" s="331">
        <f t="shared" si="13"/>
        <v>60</v>
      </c>
    </row>
    <row r="288" spans="1:9" ht="15">
      <c r="A288" s="315">
        <v>46</v>
      </c>
      <c r="B288" s="335" t="s">
        <v>615</v>
      </c>
      <c r="C288" s="313" t="s">
        <v>614</v>
      </c>
      <c r="D288" s="612">
        <v>17.454545454545453</v>
      </c>
      <c r="E288" s="310">
        <v>20</v>
      </c>
      <c r="F288" s="613">
        <v>0</v>
      </c>
      <c r="G288" s="333"/>
      <c r="H288" s="332">
        <f t="shared" si="12"/>
        <v>17.454545454545453</v>
      </c>
      <c r="I288" s="331">
        <f t="shared" si="13"/>
        <v>20</v>
      </c>
    </row>
    <row r="289" spans="1:9" ht="15">
      <c r="A289" s="315">
        <v>47</v>
      </c>
      <c r="B289" s="338" t="s">
        <v>613</v>
      </c>
      <c r="C289" s="317" t="s">
        <v>612</v>
      </c>
      <c r="D289" s="612">
        <v>0</v>
      </c>
      <c r="E289" s="334">
        <v>2</v>
      </c>
      <c r="F289" s="613">
        <v>0</v>
      </c>
      <c r="G289" s="333"/>
      <c r="H289" s="332">
        <f t="shared" si="12"/>
        <v>0</v>
      </c>
      <c r="I289" s="331">
        <f t="shared" si="13"/>
        <v>2</v>
      </c>
    </row>
    <row r="290" spans="1:9" ht="15">
      <c r="A290" s="315">
        <v>48</v>
      </c>
      <c r="B290" s="338" t="s">
        <v>611</v>
      </c>
      <c r="C290" s="317" t="s">
        <v>610</v>
      </c>
      <c r="D290" s="612">
        <v>1.0909090909090908</v>
      </c>
      <c r="E290" s="336">
        <v>5</v>
      </c>
      <c r="F290" s="613">
        <v>0</v>
      </c>
      <c r="G290" s="333"/>
      <c r="H290" s="332">
        <f t="shared" si="12"/>
        <v>1.0909090909090908</v>
      </c>
      <c r="I290" s="331">
        <f t="shared" si="13"/>
        <v>5</v>
      </c>
    </row>
    <row r="291" spans="1:9" ht="15">
      <c r="A291" s="315">
        <v>49</v>
      </c>
      <c r="B291" s="338" t="s">
        <v>609</v>
      </c>
      <c r="C291" s="317" t="s">
        <v>1003</v>
      </c>
      <c r="D291" s="612">
        <v>0</v>
      </c>
      <c r="E291" s="336">
        <v>5</v>
      </c>
      <c r="F291" s="613">
        <v>0</v>
      </c>
      <c r="G291" s="333"/>
      <c r="H291" s="332">
        <f t="shared" si="12"/>
        <v>0</v>
      </c>
      <c r="I291" s="331">
        <f t="shared" si="13"/>
        <v>5</v>
      </c>
    </row>
    <row r="292" spans="1:9" ht="15">
      <c r="A292" s="315">
        <v>50</v>
      </c>
      <c r="B292" s="335" t="s">
        <v>608</v>
      </c>
      <c r="C292" s="313" t="s">
        <v>607</v>
      </c>
      <c r="D292" s="612">
        <v>20.727272727272727</v>
      </c>
      <c r="E292" s="310">
        <v>15</v>
      </c>
      <c r="F292" s="613">
        <v>0</v>
      </c>
      <c r="G292" s="333"/>
      <c r="H292" s="332">
        <f t="shared" si="12"/>
        <v>20.727272727272727</v>
      </c>
      <c r="I292" s="331">
        <f t="shared" si="13"/>
        <v>15</v>
      </c>
    </row>
    <row r="293" spans="1:9" ht="15">
      <c r="A293" s="337">
        <v>51</v>
      </c>
      <c r="B293" s="335" t="s">
        <v>606</v>
      </c>
      <c r="C293" s="313" t="s">
        <v>605</v>
      </c>
      <c r="D293" s="612">
        <v>68.72727272727273</v>
      </c>
      <c r="E293" s="336">
        <v>65</v>
      </c>
      <c r="F293" s="613">
        <v>18.545454545454547</v>
      </c>
      <c r="G293" s="312">
        <v>20</v>
      </c>
      <c r="H293" s="332">
        <f t="shared" si="12"/>
        <v>87.27272727272728</v>
      </c>
      <c r="I293" s="331">
        <f t="shared" si="13"/>
        <v>85</v>
      </c>
    </row>
    <row r="294" spans="1:9" ht="15">
      <c r="A294" s="337"/>
      <c r="B294" s="335" t="s">
        <v>604</v>
      </c>
      <c r="C294" s="313" t="s">
        <v>603</v>
      </c>
      <c r="D294" s="612">
        <v>234.54545454545453</v>
      </c>
      <c r="E294" s="336">
        <v>290</v>
      </c>
      <c r="F294" s="613">
        <v>6.545454545454546</v>
      </c>
      <c r="G294" s="312">
        <v>10</v>
      </c>
      <c r="H294" s="332">
        <f t="shared" si="12"/>
        <v>241.09090909090907</v>
      </c>
      <c r="I294" s="331">
        <f t="shared" si="13"/>
        <v>300</v>
      </c>
    </row>
    <row r="295" spans="1:9" ht="15">
      <c r="A295" s="315">
        <v>52</v>
      </c>
      <c r="B295" s="335" t="s">
        <v>602</v>
      </c>
      <c r="C295" s="313" t="s">
        <v>601</v>
      </c>
      <c r="D295" s="612">
        <v>1.0909090909090908</v>
      </c>
      <c r="E295" s="334">
        <v>5</v>
      </c>
      <c r="F295" s="613">
        <v>0</v>
      </c>
      <c r="G295" s="333"/>
      <c r="H295" s="332">
        <f t="shared" si="12"/>
        <v>1.0909090909090908</v>
      </c>
      <c r="I295" s="331">
        <f t="shared" si="13"/>
        <v>5</v>
      </c>
    </row>
    <row r="296" spans="1:9" ht="14.25">
      <c r="A296" s="330"/>
      <c r="B296" s="329"/>
      <c r="C296" s="328" t="s">
        <v>1091</v>
      </c>
      <c r="D296" s="327">
        <f>SUM(D262:D295)</f>
        <v>5480.727272727272</v>
      </c>
      <c r="E296" s="326">
        <f>SUM(E261:E295)</f>
        <v>6743</v>
      </c>
      <c r="F296" s="325">
        <f>SUM(F262:F295)</f>
        <v>297.8181818181818</v>
      </c>
      <c r="G296" s="324">
        <f>SUM(G261:G295)</f>
        <v>330</v>
      </c>
      <c r="H296" s="323">
        <f>D296+F296</f>
        <v>5778.545454545454</v>
      </c>
      <c r="I296" s="322">
        <f>SUM(I261:I295)</f>
        <v>7073</v>
      </c>
    </row>
    <row r="297" spans="1:9" ht="22.5" customHeight="1">
      <c r="A297" s="717" t="s">
        <v>600</v>
      </c>
      <c r="B297" s="718"/>
      <c r="C297" s="718"/>
      <c r="D297" s="718"/>
      <c r="E297" s="718"/>
      <c r="F297" s="718"/>
      <c r="G297" s="718"/>
      <c r="H297" s="718"/>
      <c r="I297" s="719"/>
    </row>
    <row r="298" spans="1:9" ht="19.5" customHeight="1">
      <c r="A298" s="315">
        <v>2</v>
      </c>
      <c r="B298" s="314">
        <v>600012</v>
      </c>
      <c r="C298" s="313" t="s">
        <v>599</v>
      </c>
      <c r="D298" s="612">
        <v>438.54545454545456</v>
      </c>
      <c r="E298" s="312">
        <v>450</v>
      </c>
      <c r="F298" s="311"/>
      <c r="G298" s="310"/>
      <c r="H298" s="612">
        <v>438.54545454545456</v>
      </c>
      <c r="I298" s="312">
        <v>450</v>
      </c>
    </row>
    <row r="299" spans="1:9" ht="19.5" customHeight="1">
      <c r="A299" s="315">
        <v>3</v>
      </c>
      <c r="B299" s="314">
        <v>600016</v>
      </c>
      <c r="C299" s="313" t="s">
        <v>598</v>
      </c>
      <c r="D299" s="612">
        <v>8.727272727272727</v>
      </c>
      <c r="E299" s="312">
        <v>10</v>
      </c>
      <c r="F299" s="311"/>
      <c r="G299" s="310"/>
      <c r="H299" s="612">
        <v>8.727272727272727</v>
      </c>
      <c r="I299" s="312">
        <v>10</v>
      </c>
    </row>
    <row r="300" spans="1:9" ht="19.5" customHeight="1">
      <c r="A300" s="315">
        <v>4</v>
      </c>
      <c r="B300" s="314" t="s">
        <v>597</v>
      </c>
      <c r="C300" s="313" t="s">
        <v>596</v>
      </c>
      <c r="D300" s="612">
        <v>4.363636363636363</v>
      </c>
      <c r="E300" s="312">
        <v>10</v>
      </c>
      <c r="F300" s="311"/>
      <c r="G300" s="310"/>
      <c r="H300" s="612">
        <v>4.363636363636363</v>
      </c>
      <c r="I300" s="312">
        <v>10</v>
      </c>
    </row>
    <row r="301" spans="1:9" ht="19.5" customHeight="1">
      <c r="A301" s="315">
        <v>5</v>
      </c>
      <c r="B301" s="314">
        <v>600023</v>
      </c>
      <c r="C301" s="313" t="s">
        <v>595</v>
      </c>
      <c r="D301" s="612">
        <v>533.4545454545455</v>
      </c>
      <c r="E301" s="312">
        <v>600</v>
      </c>
      <c r="F301" s="311"/>
      <c r="G301" s="310"/>
      <c r="H301" s="612">
        <v>533.4545454545455</v>
      </c>
      <c r="I301" s="312">
        <v>600</v>
      </c>
    </row>
    <row r="302" spans="1:9" ht="19.5" customHeight="1">
      <c r="A302" s="315">
        <v>6</v>
      </c>
      <c r="B302" s="314">
        <v>600331</v>
      </c>
      <c r="C302" s="313" t="s">
        <v>594</v>
      </c>
      <c r="D302" s="612">
        <v>0</v>
      </c>
      <c r="E302" s="312">
        <v>10</v>
      </c>
      <c r="F302" s="311"/>
      <c r="G302" s="310"/>
      <c r="H302" s="612">
        <v>0</v>
      </c>
      <c r="I302" s="312">
        <v>10</v>
      </c>
    </row>
    <row r="303" spans="1:9" ht="19.5" customHeight="1">
      <c r="A303" s="315">
        <v>7</v>
      </c>
      <c r="B303" s="314">
        <v>600051</v>
      </c>
      <c r="C303" s="313" t="s">
        <v>593</v>
      </c>
      <c r="D303" s="612">
        <v>1666.909090909091</v>
      </c>
      <c r="E303" s="312">
        <v>1700</v>
      </c>
      <c r="F303" s="311"/>
      <c r="G303" s="310"/>
      <c r="H303" s="612">
        <v>1666.909090909091</v>
      </c>
      <c r="I303" s="312">
        <v>1700</v>
      </c>
    </row>
    <row r="304" spans="1:9" ht="19.5" customHeight="1">
      <c r="A304" s="315">
        <v>8</v>
      </c>
      <c r="B304" s="314">
        <v>600055</v>
      </c>
      <c r="C304" s="313" t="s">
        <v>592</v>
      </c>
      <c r="D304" s="612">
        <v>0</v>
      </c>
      <c r="E304" s="312">
        <v>10</v>
      </c>
      <c r="F304" s="311"/>
      <c r="G304" s="310"/>
      <c r="H304" s="612">
        <v>0</v>
      </c>
      <c r="I304" s="312">
        <v>10</v>
      </c>
    </row>
    <row r="305" spans="1:9" ht="19.5" customHeight="1">
      <c r="A305" s="315">
        <v>9</v>
      </c>
      <c r="B305" s="314">
        <v>600071</v>
      </c>
      <c r="C305" s="313" t="s">
        <v>591</v>
      </c>
      <c r="D305" s="612">
        <v>0</v>
      </c>
      <c r="E305" s="312">
        <v>10</v>
      </c>
      <c r="F305" s="311"/>
      <c r="G305" s="310"/>
      <c r="H305" s="612">
        <v>0</v>
      </c>
      <c r="I305" s="312">
        <v>10</v>
      </c>
    </row>
    <row r="306" spans="1:9" ht="19.5" customHeight="1">
      <c r="A306" s="315">
        <v>10</v>
      </c>
      <c r="B306" s="318" t="s">
        <v>590</v>
      </c>
      <c r="C306" s="317" t="s">
        <v>589</v>
      </c>
      <c r="D306" s="612">
        <v>0</v>
      </c>
      <c r="E306" s="312">
        <v>10</v>
      </c>
      <c r="F306" s="310"/>
      <c r="G306" s="310"/>
      <c r="H306" s="612">
        <v>0</v>
      </c>
      <c r="I306" s="312">
        <v>10</v>
      </c>
    </row>
    <row r="307" spans="1:9" ht="25.5">
      <c r="A307" s="315">
        <v>11</v>
      </c>
      <c r="B307" s="318" t="s">
        <v>588</v>
      </c>
      <c r="C307" s="317" t="s">
        <v>587</v>
      </c>
      <c r="D307" s="612">
        <v>0</v>
      </c>
      <c r="E307" s="312">
        <v>5000</v>
      </c>
      <c r="F307" s="310"/>
      <c r="G307" s="310"/>
      <c r="H307" s="612">
        <v>0</v>
      </c>
      <c r="I307" s="312">
        <v>10000</v>
      </c>
    </row>
    <row r="308" spans="1:9" ht="25.5">
      <c r="A308" s="315">
        <v>12</v>
      </c>
      <c r="B308" s="318" t="s">
        <v>586</v>
      </c>
      <c r="C308" s="317" t="s">
        <v>585</v>
      </c>
      <c r="D308" s="612">
        <v>0</v>
      </c>
      <c r="E308" s="312">
        <v>500</v>
      </c>
      <c r="F308" s="310"/>
      <c r="G308" s="310"/>
      <c r="H308" s="612">
        <v>0</v>
      </c>
      <c r="I308" s="312">
        <v>1000</v>
      </c>
    </row>
    <row r="309" spans="1:9" ht="15" customHeight="1">
      <c r="A309" s="309">
        <v>13</v>
      </c>
      <c r="B309" s="308">
        <v>600111</v>
      </c>
      <c r="C309" s="307" t="s">
        <v>584</v>
      </c>
      <c r="D309" s="612">
        <v>1449.8181818181818</v>
      </c>
      <c r="E309" s="306">
        <v>1500</v>
      </c>
      <c r="F309" s="305"/>
      <c r="G309" s="305"/>
      <c r="H309" s="612">
        <v>1449.8181818181818</v>
      </c>
      <c r="I309" s="306">
        <v>1500</v>
      </c>
    </row>
    <row r="310" spans="1:9" ht="15" customHeight="1">
      <c r="A310" s="315">
        <v>14</v>
      </c>
      <c r="B310" s="314">
        <v>600112</v>
      </c>
      <c r="C310" s="313" t="s">
        <v>583</v>
      </c>
      <c r="D310" s="612">
        <v>1449.8181818181818</v>
      </c>
      <c r="E310" s="312">
        <v>1500</v>
      </c>
      <c r="F310" s="311"/>
      <c r="G310" s="310"/>
      <c r="H310" s="612">
        <v>1449.8181818181818</v>
      </c>
      <c r="I310" s="312">
        <v>1500</v>
      </c>
    </row>
    <row r="311" spans="1:9" ht="15" customHeight="1">
      <c r="A311" s="315">
        <v>15</v>
      </c>
      <c r="B311" s="314">
        <v>600114</v>
      </c>
      <c r="C311" s="313" t="s">
        <v>582</v>
      </c>
      <c r="D311" s="612">
        <v>1449.8181818181818</v>
      </c>
      <c r="E311" s="312">
        <v>1500</v>
      </c>
      <c r="F311" s="311"/>
      <c r="G311" s="310"/>
      <c r="H311" s="612">
        <v>1449.8181818181818</v>
      </c>
      <c r="I311" s="312">
        <v>1500</v>
      </c>
    </row>
    <row r="312" spans="1:9" ht="15" customHeight="1">
      <c r="A312" s="315">
        <v>16</v>
      </c>
      <c r="B312" s="314" t="s">
        <v>581</v>
      </c>
      <c r="C312" s="313" t="s">
        <v>580</v>
      </c>
      <c r="D312" s="612">
        <v>43839.27272727273</v>
      </c>
      <c r="E312" s="312">
        <v>44000</v>
      </c>
      <c r="F312" s="311"/>
      <c r="G312" s="310"/>
      <c r="H312" s="612">
        <v>43839.27272727273</v>
      </c>
      <c r="I312" s="312">
        <v>44000</v>
      </c>
    </row>
    <row r="313" spans="1:9" ht="15" customHeight="1">
      <c r="A313" s="309">
        <v>18</v>
      </c>
      <c r="B313" s="308">
        <v>600120</v>
      </c>
      <c r="C313" s="307" t="s">
        <v>579</v>
      </c>
      <c r="D313" s="612">
        <v>43437.818181818184</v>
      </c>
      <c r="E313" s="306">
        <v>44000</v>
      </c>
      <c r="F313" s="305"/>
      <c r="G313" s="305"/>
      <c r="H313" s="612">
        <v>43437.818181818184</v>
      </c>
      <c r="I313" s="306">
        <v>44000</v>
      </c>
    </row>
    <row r="314" spans="1:9" ht="15" customHeight="1">
      <c r="A314" s="315">
        <v>19</v>
      </c>
      <c r="B314" s="314">
        <v>600122</v>
      </c>
      <c r="C314" s="313" t="s">
        <v>578</v>
      </c>
      <c r="D314" s="612">
        <v>1449.8181818181818</v>
      </c>
      <c r="E314" s="312">
        <v>1500</v>
      </c>
      <c r="F314" s="311"/>
      <c r="G314" s="310"/>
      <c r="H314" s="612">
        <v>1449.8181818181818</v>
      </c>
      <c r="I314" s="312">
        <v>1500</v>
      </c>
    </row>
    <row r="315" spans="1:9" ht="15" customHeight="1">
      <c r="A315" s="309">
        <v>20</v>
      </c>
      <c r="B315" s="308">
        <v>600124</v>
      </c>
      <c r="C315" s="307" t="s">
        <v>577</v>
      </c>
      <c r="D315" s="612">
        <v>43228.36363636364</v>
      </c>
      <c r="E315" s="306">
        <v>44000</v>
      </c>
      <c r="F315" s="305"/>
      <c r="G315" s="305"/>
      <c r="H315" s="612">
        <v>43228.36363636364</v>
      </c>
      <c r="I315" s="306">
        <v>44000</v>
      </c>
    </row>
    <row r="316" spans="1:9" ht="15" customHeight="1">
      <c r="A316" s="315">
        <v>21</v>
      </c>
      <c r="B316" s="321" t="s">
        <v>576</v>
      </c>
      <c r="C316" s="320" t="s">
        <v>575</v>
      </c>
      <c r="D316" s="612">
        <v>1449.8181818181818</v>
      </c>
      <c r="E316" s="312">
        <v>1500</v>
      </c>
      <c r="F316" s="319"/>
      <c r="G316" s="319"/>
      <c r="H316" s="612">
        <v>1449.8181818181818</v>
      </c>
      <c r="I316" s="312">
        <v>1500</v>
      </c>
    </row>
    <row r="317" spans="1:9" ht="15" customHeight="1">
      <c r="A317" s="315">
        <v>22</v>
      </c>
      <c r="B317" s="314" t="s">
        <v>574</v>
      </c>
      <c r="C317" s="313" t="s">
        <v>573</v>
      </c>
      <c r="D317" s="612">
        <v>99333.81818181818</v>
      </c>
      <c r="E317" s="312">
        <v>100000</v>
      </c>
      <c r="F317" s="311"/>
      <c r="G317" s="310"/>
      <c r="H317" s="612">
        <v>99333.81818181818</v>
      </c>
      <c r="I317" s="312">
        <v>100000</v>
      </c>
    </row>
    <row r="318" spans="1:9" ht="15" customHeight="1">
      <c r="A318" s="315">
        <v>23</v>
      </c>
      <c r="B318" s="318" t="s">
        <v>572</v>
      </c>
      <c r="C318" s="317" t="s">
        <v>571</v>
      </c>
      <c r="D318" s="612">
        <v>43616.72727272727</v>
      </c>
      <c r="E318" s="312">
        <v>44000</v>
      </c>
      <c r="F318" s="310"/>
      <c r="G318" s="310"/>
      <c r="H318" s="612">
        <v>43616.72727272727</v>
      </c>
      <c r="I318" s="312">
        <v>44000</v>
      </c>
    </row>
    <row r="319" spans="1:9" ht="15" customHeight="1">
      <c r="A319" s="315">
        <v>24</v>
      </c>
      <c r="B319" s="314">
        <v>600307</v>
      </c>
      <c r="C319" s="313" t="s">
        <v>570</v>
      </c>
      <c r="D319" s="612">
        <v>43624.36363636364</v>
      </c>
      <c r="E319" s="312">
        <v>44000</v>
      </c>
      <c r="F319" s="311"/>
      <c r="G319" s="310"/>
      <c r="H319" s="612">
        <v>43624.36363636364</v>
      </c>
      <c r="I319" s="312">
        <v>44000</v>
      </c>
    </row>
    <row r="320" spans="1:9" ht="15" customHeight="1">
      <c r="A320" s="315">
        <v>25</v>
      </c>
      <c r="B320" s="314" t="s">
        <v>569</v>
      </c>
      <c r="C320" s="313" t="s">
        <v>568</v>
      </c>
      <c r="D320" s="612">
        <v>3700.3636363636365</v>
      </c>
      <c r="E320" s="312">
        <v>3700</v>
      </c>
      <c r="F320" s="311"/>
      <c r="G320" s="310"/>
      <c r="H320" s="612">
        <v>3700.3636363636365</v>
      </c>
      <c r="I320" s="312">
        <v>3700</v>
      </c>
    </row>
    <row r="321" spans="1:9" ht="15" customHeight="1">
      <c r="A321" s="315">
        <v>26</v>
      </c>
      <c r="B321" s="314">
        <v>600030</v>
      </c>
      <c r="C321" s="313" t="s">
        <v>567</v>
      </c>
      <c r="D321" s="612">
        <v>3710.181818181818</v>
      </c>
      <c r="E321" s="312">
        <v>3710</v>
      </c>
      <c r="F321" s="311"/>
      <c r="G321" s="310"/>
      <c r="H321" s="612">
        <v>3710.181818181818</v>
      </c>
      <c r="I321" s="312">
        <v>3710</v>
      </c>
    </row>
    <row r="322" spans="1:9" ht="15" customHeight="1">
      <c r="A322" s="315">
        <v>27</v>
      </c>
      <c r="B322" s="314" t="s">
        <v>566</v>
      </c>
      <c r="C322" s="313" t="s">
        <v>565</v>
      </c>
      <c r="D322" s="612">
        <v>2636.7272727272725</v>
      </c>
      <c r="E322" s="312">
        <v>2700</v>
      </c>
      <c r="F322" s="311"/>
      <c r="G322" s="310"/>
      <c r="H322" s="612">
        <v>2636.7272727272725</v>
      </c>
      <c r="I322" s="312">
        <v>2700</v>
      </c>
    </row>
    <row r="323" spans="1:9" ht="15">
      <c r="A323" s="315"/>
      <c r="B323" s="314" t="s">
        <v>564</v>
      </c>
      <c r="C323" s="313" t="s">
        <v>563</v>
      </c>
      <c r="D323" s="612">
        <v>0</v>
      </c>
      <c r="E323" s="316">
        <v>2</v>
      </c>
      <c r="F323" s="311"/>
      <c r="G323" s="310"/>
      <c r="H323" s="612">
        <v>0</v>
      </c>
      <c r="I323" s="316">
        <v>2</v>
      </c>
    </row>
    <row r="324" spans="1:9" ht="15">
      <c r="A324" s="315"/>
      <c r="B324" s="314">
        <v>600313</v>
      </c>
      <c r="C324" s="313" t="s">
        <v>562</v>
      </c>
      <c r="D324" s="612">
        <v>235.63636363636363</v>
      </c>
      <c r="E324" s="316">
        <v>240</v>
      </c>
      <c r="F324" s="311"/>
      <c r="G324" s="310"/>
      <c r="H324" s="612">
        <v>235.63636363636363</v>
      </c>
      <c r="I324" s="316">
        <v>240</v>
      </c>
    </row>
    <row r="325" spans="1:9" ht="15">
      <c r="A325" s="315"/>
      <c r="B325" s="314">
        <v>600330</v>
      </c>
      <c r="C325" s="313" t="s">
        <v>561</v>
      </c>
      <c r="D325" s="612">
        <v>0</v>
      </c>
      <c r="E325" s="316">
        <v>10</v>
      </c>
      <c r="F325" s="311"/>
      <c r="G325" s="310"/>
      <c r="H325" s="612">
        <v>0</v>
      </c>
      <c r="I325" s="316">
        <v>10</v>
      </c>
    </row>
    <row r="326" spans="1:9" ht="15">
      <c r="A326" s="315"/>
      <c r="B326" s="314">
        <v>600343</v>
      </c>
      <c r="C326" s="313" t="s">
        <v>560</v>
      </c>
      <c r="D326" s="612">
        <v>0</v>
      </c>
      <c r="E326" s="316">
        <v>10</v>
      </c>
      <c r="F326" s="311"/>
      <c r="G326" s="310"/>
      <c r="H326" s="612">
        <v>0</v>
      </c>
      <c r="I326" s="316">
        <v>10</v>
      </c>
    </row>
    <row r="327" spans="1:9" ht="15">
      <c r="A327" s="315"/>
      <c r="B327" s="314" t="s">
        <v>559</v>
      </c>
      <c r="C327" s="313" t="s">
        <v>558</v>
      </c>
      <c r="D327" s="612">
        <v>0</v>
      </c>
      <c r="E327" s="316">
        <v>200</v>
      </c>
      <c r="F327" s="311"/>
      <c r="G327" s="310"/>
      <c r="H327" s="612">
        <v>0</v>
      </c>
      <c r="I327" s="316">
        <v>200</v>
      </c>
    </row>
    <row r="328" spans="1:9" ht="25.5">
      <c r="A328" s="315">
        <v>29</v>
      </c>
      <c r="B328" s="314">
        <v>600808</v>
      </c>
      <c r="C328" s="313" t="s">
        <v>557</v>
      </c>
      <c r="D328" s="612">
        <v>183.27272727272728</v>
      </c>
      <c r="E328" s="312">
        <v>300</v>
      </c>
      <c r="F328" s="311"/>
      <c r="G328" s="310"/>
      <c r="H328" s="612">
        <v>183.27272727272728</v>
      </c>
      <c r="I328" s="312">
        <v>300</v>
      </c>
    </row>
    <row r="329" spans="1:9" ht="15">
      <c r="A329" s="315">
        <v>30</v>
      </c>
      <c r="B329" s="314">
        <v>600811</v>
      </c>
      <c r="C329" s="313" t="s">
        <v>556</v>
      </c>
      <c r="D329" s="612">
        <v>10279.636363636364</v>
      </c>
      <c r="E329" s="312">
        <v>10300</v>
      </c>
      <c r="F329" s="311"/>
      <c r="G329" s="310"/>
      <c r="H329" s="612">
        <v>10279.636363636364</v>
      </c>
      <c r="I329" s="312">
        <v>10300</v>
      </c>
    </row>
    <row r="330" spans="1:9" ht="15">
      <c r="A330" s="315"/>
      <c r="B330" s="314" t="s">
        <v>555</v>
      </c>
      <c r="C330" s="313" t="s">
        <v>554</v>
      </c>
      <c r="D330" s="612">
        <v>235.63636363636363</v>
      </c>
      <c r="E330" s="312">
        <v>250</v>
      </c>
      <c r="F330" s="311"/>
      <c r="G330" s="310"/>
      <c r="H330" s="612">
        <v>235.63636363636363</v>
      </c>
      <c r="I330" s="312">
        <v>250</v>
      </c>
    </row>
    <row r="331" spans="1:9" ht="15">
      <c r="A331" s="309">
        <v>31</v>
      </c>
      <c r="B331" s="308">
        <v>600312</v>
      </c>
      <c r="C331" s="307" t="s">
        <v>553</v>
      </c>
      <c r="D331" s="612">
        <v>43594.90909090909</v>
      </c>
      <c r="E331" s="306">
        <v>44000</v>
      </c>
      <c r="F331" s="305"/>
      <c r="G331" s="305"/>
      <c r="H331" s="612">
        <v>43594.90909090909</v>
      </c>
      <c r="I331" s="306">
        <v>44000</v>
      </c>
    </row>
    <row r="332" spans="1:9" ht="15.75" thickBot="1">
      <c r="A332" s="303"/>
      <c r="B332" s="302"/>
      <c r="C332" s="302" t="s">
        <v>1091</v>
      </c>
      <c r="D332" s="299">
        <f>SUM(D298:D331)</f>
        <v>391557.8181818181</v>
      </c>
      <c r="E332" s="301">
        <f>SUM(E298:E331)</f>
        <v>401232</v>
      </c>
      <c r="F332" s="300"/>
      <c r="G332" s="300"/>
      <c r="H332" s="299">
        <f>SUM(H298:H331)</f>
        <v>391557.8181818181</v>
      </c>
      <c r="I332" s="298">
        <f>SUM(I298:I331)</f>
        <v>406732</v>
      </c>
    </row>
  </sheetData>
  <sheetProtection/>
  <mergeCells count="28">
    <mergeCell ref="D2:E2"/>
    <mergeCell ref="B14:C14"/>
    <mergeCell ref="B77:C77"/>
    <mergeCell ref="B46:I46"/>
    <mergeCell ref="B47:C47"/>
    <mergeCell ref="H8:I8"/>
    <mergeCell ref="A297:I297"/>
    <mergeCell ref="A260:I260"/>
    <mergeCell ref="B261:C261"/>
    <mergeCell ref="B275:C275"/>
    <mergeCell ref="B228:C228"/>
    <mergeCell ref="D9:E9"/>
    <mergeCell ref="B227:I227"/>
    <mergeCell ref="B13:I13"/>
    <mergeCell ref="B133:C133"/>
    <mergeCell ref="B166:C166"/>
    <mergeCell ref="B165:I165"/>
    <mergeCell ref="A75:H75"/>
    <mergeCell ref="B132:I132"/>
    <mergeCell ref="B76:I76"/>
    <mergeCell ref="A8:A10"/>
    <mergeCell ref="B8:B10"/>
    <mergeCell ref="H9:I9"/>
    <mergeCell ref="B12:I12"/>
    <mergeCell ref="F8:G8"/>
    <mergeCell ref="F9:G9"/>
    <mergeCell ref="C8:C10"/>
    <mergeCell ref="D8:E8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80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120" zoomScaleNormal="120" zoomScaleSheetLayoutView="80" workbookViewId="0" topLeftCell="A19">
      <selection activeCell="F35" sqref="F35"/>
    </sheetView>
  </sheetViews>
  <sheetFormatPr defaultColWidth="9.00390625" defaultRowHeight="12.75"/>
  <cols>
    <col min="1" max="1" width="4.375" style="411" customWidth="1"/>
    <col min="2" max="2" width="25.00390625" style="411" customWidth="1"/>
    <col min="3" max="3" width="45.875" style="411" customWidth="1"/>
    <col min="4" max="4" width="10.125" style="411" customWidth="1"/>
    <col min="5" max="6" width="10.25390625" style="411" customWidth="1"/>
    <col min="7" max="7" width="10.25390625" style="412" customWidth="1"/>
    <col min="8" max="9" width="10.25390625" style="411" customWidth="1"/>
    <col min="10" max="16384" width="9.125" style="411" customWidth="1"/>
  </cols>
  <sheetData>
    <row r="1" spans="1:8" ht="12.75">
      <c r="A1" s="174"/>
      <c r="B1" s="175" t="s">
        <v>51</v>
      </c>
      <c r="C1" s="166" t="str">
        <f>'Kadar.ode.'!C1</f>
        <v>Специјална болница Сокобања-Сокобања</v>
      </c>
      <c r="D1" s="170"/>
      <c r="E1" s="170"/>
      <c r="F1" s="170"/>
      <c r="G1" s="172"/>
      <c r="H1" s="61"/>
    </row>
    <row r="2" spans="1:8" ht="12.75">
      <c r="A2" s="174"/>
      <c r="B2" s="175" t="s">
        <v>52</v>
      </c>
      <c r="C2" s="166">
        <f>'Kadar.ode.'!C2</f>
        <v>7248261</v>
      </c>
      <c r="D2" s="170"/>
      <c r="E2" s="170"/>
      <c r="F2" s="170"/>
      <c r="G2" s="172"/>
      <c r="H2" s="61"/>
    </row>
    <row r="3" spans="1:8" ht="12.75">
      <c r="A3" s="174"/>
      <c r="B3" s="175" t="s">
        <v>54</v>
      </c>
      <c r="C3" s="166" t="str">
        <f>'Kadar.ode.'!C3</f>
        <v>31.12.2015.</v>
      </c>
      <c r="D3" s="170"/>
      <c r="E3" s="170"/>
      <c r="F3" s="170"/>
      <c r="G3" s="172"/>
      <c r="H3" s="61"/>
    </row>
    <row r="4" spans="1:8" ht="14.25">
      <c r="A4" s="174"/>
      <c r="B4" s="175" t="s">
        <v>53</v>
      </c>
      <c r="C4" s="167" t="s">
        <v>107</v>
      </c>
      <c r="D4" s="171"/>
      <c r="E4" s="171"/>
      <c r="F4" s="171"/>
      <c r="G4" s="173"/>
      <c r="H4" s="123"/>
    </row>
    <row r="6" spans="1:9" ht="13.5" customHeight="1">
      <c r="A6" s="727" t="s">
        <v>909</v>
      </c>
      <c r="B6" s="727"/>
      <c r="C6" s="727"/>
      <c r="D6" s="727"/>
      <c r="E6" s="727"/>
      <c r="F6" s="727"/>
      <c r="G6" s="727"/>
      <c r="H6" s="727"/>
      <c r="I6" s="727"/>
    </row>
    <row r="7" spans="1:9" ht="15" customHeight="1" thickBot="1">
      <c r="A7" s="468"/>
      <c r="B7" s="468"/>
      <c r="C7" s="730"/>
      <c r="D7" s="730"/>
      <c r="E7" s="730"/>
      <c r="F7" s="468"/>
      <c r="G7" s="469"/>
      <c r="H7" s="468"/>
      <c r="I7" s="467" t="s">
        <v>908</v>
      </c>
    </row>
    <row r="8" spans="1:9" ht="29.25" customHeight="1">
      <c r="A8" s="466" t="s">
        <v>1095</v>
      </c>
      <c r="B8" s="465" t="s">
        <v>1140</v>
      </c>
      <c r="C8" s="464" t="s">
        <v>1139</v>
      </c>
      <c r="D8" s="728" t="s">
        <v>907</v>
      </c>
      <c r="E8" s="729"/>
      <c r="F8" s="728" t="s">
        <v>906</v>
      </c>
      <c r="G8" s="729"/>
      <c r="H8" s="728" t="s">
        <v>1091</v>
      </c>
      <c r="I8" s="729"/>
    </row>
    <row r="9" spans="1:9" ht="53.25" customHeight="1" thickBot="1">
      <c r="A9" s="463"/>
      <c r="B9" s="462"/>
      <c r="C9" s="461"/>
      <c r="D9" s="216" t="s">
        <v>1087</v>
      </c>
      <c r="E9" s="216" t="s">
        <v>195</v>
      </c>
      <c r="F9" s="216" t="s">
        <v>1087</v>
      </c>
      <c r="G9" s="216" t="s">
        <v>195</v>
      </c>
      <c r="H9" s="216" t="s">
        <v>1087</v>
      </c>
      <c r="I9" s="216" t="s">
        <v>195</v>
      </c>
    </row>
    <row r="10" spans="1:9" ht="15.75" customHeight="1" thickBot="1" thickTop="1">
      <c r="A10" s="460">
        <v>0</v>
      </c>
      <c r="B10" s="458">
        <v>1</v>
      </c>
      <c r="C10" s="458">
        <v>2</v>
      </c>
      <c r="D10" s="458">
        <v>3</v>
      </c>
      <c r="E10" s="458">
        <v>4</v>
      </c>
      <c r="F10" s="458">
        <v>5</v>
      </c>
      <c r="G10" s="459">
        <v>6</v>
      </c>
      <c r="H10" s="458">
        <v>7</v>
      </c>
      <c r="I10" s="458">
        <v>8</v>
      </c>
    </row>
    <row r="11" spans="1:9" ht="15.75" customHeight="1" thickTop="1">
      <c r="A11" s="457" t="s">
        <v>910</v>
      </c>
      <c r="B11" s="454"/>
      <c r="C11" s="456"/>
      <c r="D11" s="454"/>
      <c r="E11" s="454"/>
      <c r="F11" s="454"/>
      <c r="G11" s="455"/>
      <c r="H11" s="454"/>
      <c r="I11" s="454"/>
    </row>
    <row r="12" spans="1:10" ht="15.75" customHeight="1">
      <c r="A12" s="731" t="s">
        <v>867</v>
      </c>
      <c r="B12" s="731"/>
      <c r="C12" s="732"/>
      <c r="D12" s="442">
        <f>SUM(D13:D30)</f>
        <v>249</v>
      </c>
      <c r="E12" s="427">
        <f>SUM(E14:E30)</f>
        <v>246</v>
      </c>
      <c r="F12" s="442">
        <f>SUM(F13:F30)</f>
        <v>1318</v>
      </c>
      <c r="G12" s="427">
        <f>SUM(G13:G30)</f>
        <v>1386</v>
      </c>
      <c r="H12" s="426">
        <f>D12+F12</f>
        <v>1567</v>
      </c>
      <c r="I12" s="425">
        <f>E12+G12</f>
        <v>1632</v>
      </c>
      <c r="J12" s="452"/>
    </row>
    <row r="13" spans="1:10" ht="15.75" customHeight="1">
      <c r="A13" s="447">
        <v>1</v>
      </c>
      <c r="B13" s="446" t="s">
        <v>905</v>
      </c>
      <c r="C13" s="443" t="s">
        <v>904</v>
      </c>
      <c r="D13" s="442">
        <v>4</v>
      </c>
      <c r="E13" s="427">
        <f>SUM(E13:E30)</f>
        <v>0</v>
      </c>
      <c r="F13" s="442">
        <v>2</v>
      </c>
      <c r="G13" s="427">
        <v>10</v>
      </c>
      <c r="H13" s="426"/>
      <c r="I13" s="425">
        <f aca="true" t="shared" si="0" ref="I13:I30">E13+G13</f>
        <v>10</v>
      </c>
      <c r="J13" s="452"/>
    </row>
    <row r="14" spans="1:10" ht="15.75" customHeight="1">
      <c r="A14" s="447">
        <v>2</v>
      </c>
      <c r="B14" s="446" t="s">
        <v>903</v>
      </c>
      <c r="C14" s="443" t="s">
        <v>902</v>
      </c>
      <c r="D14" s="442"/>
      <c r="E14" s="427">
        <v>5</v>
      </c>
      <c r="F14" s="442">
        <v>2</v>
      </c>
      <c r="G14" s="427">
        <v>20</v>
      </c>
      <c r="H14" s="426">
        <f>D14+F14</f>
        <v>2</v>
      </c>
      <c r="I14" s="425">
        <f t="shared" si="0"/>
        <v>25</v>
      </c>
      <c r="J14" s="452"/>
    </row>
    <row r="15" spans="1:10" ht="15.75" customHeight="1">
      <c r="A15" s="447">
        <v>3</v>
      </c>
      <c r="B15" s="446" t="s">
        <v>901</v>
      </c>
      <c r="C15" s="443" t="s">
        <v>900</v>
      </c>
      <c r="D15" s="442">
        <v>3</v>
      </c>
      <c r="E15" s="427">
        <v>5</v>
      </c>
      <c r="F15" s="442"/>
      <c r="G15" s="427">
        <v>2</v>
      </c>
      <c r="H15" s="426">
        <f>D15+F15</f>
        <v>3</v>
      </c>
      <c r="I15" s="425">
        <f t="shared" si="0"/>
        <v>7</v>
      </c>
      <c r="J15" s="452"/>
    </row>
    <row r="16" spans="1:10" ht="15.75" customHeight="1">
      <c r="A16" s="447">
        <v>4</v>
      </c>
      <c r="B16" s="446" t="s">
        <v>897</v>
      </c>
      <c r="C16" s="443" t="s">
        <v>896</v>
      </c>
      <c r="D16" s="442">
        <v>2</v>
      </c>
      <c r="E16" s="427">
        <v>5</v>
      </c>
      <c r="F16" s="442"/>
      <c r="G16" s="427">
        <v>5</v>
      </c>
      <c r="H16" s="426">
        <f>D16+F16</f>
        <v>2</v>
      </c>
      <c r="I16" s="425">
        <f t="shared" si="0"/>
        <v>10</v>
      </c>
      <c r="J16" s="452"/>
    </row>
    <row r="17" spans="1:10" ht="15.75" customHeight="1">
      <c r="A17" s="447">
        <v>5</v>
      </c>
      <c r="B17" s="446" t="s">
        <v>895</v>
      </c>
      <c r="C17" s="443" t="s">
        <v>894</v>
      </c>
      <c r="D17" s="442"/>
      <c r="E17" s="427">
        <v>10</v>
      </c>
      <c r="F17" s="442">
        <v>2</v>
      </c>
      <c r="G17" s="427">
        <v>2</v>
      </c>
      <c r="H17" s="426">
        <f>D17+F17</f>
        <v>2</v>
      </c>
      <c r="I17" s="425">
        <f t="shared" si="0"/>
        <v>12</v>
      </c>
      <c r="J17" s="452"/>
    </row>
    <row r="18" spans="1:10" ht="15.75" customHeight="1">
      <c r="A18" s="447">
        <v>6</v>
      </c>
      <c r="B18" s="446" t="s">
        <v>893</v>
      </c>
      <c r="C18" s="443" t="s">
        <v>892</v>
      </c>
      <c r="D18" s="442">
        <v>6</v>
      </c>
      <c r="E18" s="427"/>
      <c r="F18" s="442"/>
      <c r="G18" s="427">
        <v>1</v>
      </c>
      <c r="H18" s="426"/>
      <c r="I18" s="425">
        <f t="shared" si="0"/>
        <v>1</v>
      </c>
      <c r="J18" s="452"/>
    </row>
    <row r="19" spans="1:10" ht="15.75" customHeight="1">
      <c r="A19" s="447">
        <v>7</v>
      </c>
      <c r="B19" s="446" t="s">
        <v>891</v>
      </c>
      <c r="C19" s="443" t="s">
        <v>890</v>
      </c>
      <c r="D19" s="442">
        <v>3</v>
      </c>
      <c r="E19" s="427">
        <v>1</v>
      </c>
      <c r="F19" s="442">
        <v>4</v>
      </c>
      <c r="G19" s="427">
        <v>2</v>
      </c>
      <c r="H19" s="426">
        <f>D19+F19</f>
        <v>7</v>
      </c>
      <c r="I19" s="425">
        <f t="shared" si="0"/>
        <v>3</v>
      </c>
      <c r="J19" s="452"/>
    </row>
    <row r="20" spans="1:10" ht="15.75" customHeight="1">
      <c r="A20" s="447">
        <v>8</v>
      </c>
      <c r="B20" s="446" t="s">
        <v>889</v>
      </c>
      <c r="C20" s="443" t="s">
        <v>888</v>
      </c>
      <c r="D20" s="442"/>
      <c r="E20" s="427">
        <v>10</v>
      </c>
      <c r="F20" s="442"/>
      <c r="G20" s="427">
        <v>2</v>
      </c>
      <c r="H20" s="426">
        <f>D20+F20</f>
        <v>0</v>
      </c>
      <c r="I20" s="425">
        <f t="shared" si="0"/>
        <v>12</v>
      </c>
      <c r="J20" s="452"/>
    </row>
    <row r="21" spans="1:10" ht="15.75" customHeight="1">
      <c r="A21" s="447">
        <v>9</v>
      </c>
      <c r="B21" s="446" t="s">
        <v>887</v>
      </c>
      <c r="C21" s="443" t="s">
        <v>886</v>
      </c>
      <c r="D21" s="442"/>
      <c r="E21" s="427">
        <v>5</v>
      </c>
      <c r="F21" s="442"/>
      <c r="G21" s="427">
        <v>2</v>
      </c>
      <c r="H21" s="426"/>
      <c r="I21" s="425">
        <f t="shared" si="0"/>
        <v>7</v>
      </c>
      <c r="J21" s="452"/>
    </row>
    <row r="22" spans="1:10" ht="15.75" customHeight="1">
      <c r="A22" s="447">
        <v>10</v>
      </c>
      <c r="B22" s="446" t="s">
        <v>885</v>
      </c>
      <c r="C22" s="443" t="s">
        <v>884</v>
      </c>
      <c r="D22" s="442"/>
      <c r="E22" s="427">
        <v>5</v>
      </c>
      <c r="F22" s="442"/>
      <c r="G22" s="427">
        <v>1</v>
      </c>
      <c r="H22" s="426"/>
      <c r="I22" s="425">
        <f t="shared" si="0"/>
        <v>6</v>
      </c>
      <c r="J22" s="452"/>
    </row>
    <row r="23" spans="1:10" ht="15.75" customHeight="1">
      <c r="A23" s="447">
        <v>11</v>
      </c>
      <c r="B23" s="446" t="s">
        <v>883</v>
      </c>
      <c r="C23" s="443" t="s">
        <v>882</v>
      </c>
      <c r="D23" s="442"/>
      <c r="E23" s="427">
        <v>5</v>
      </c>
      <c r="F23" s="442">
        <v>2</v>
      </c>
      <c r="G23" s="427">
        <v>2</v>
      </c>
      <c r="H23" s="426">
        <f>D23+F23</f>
        <v>2</v>
      </c>
      <c r="I23" s="425">
        <f t="shared" si="0"/>
        <v>7</v>
      </c>
      <c r="J23" s="452"/>
    </row>
    <row r="24" spans="1:10" ht="15.75" customHeight="1">
      <c r="A24" s="447">
        <v>12</v>
      </c>
      <c r="B24" s="446" t="s">
        <v>881</v>
      </c>
      <c r="C24" s="443" t="s">
        <v>880</v>
      </c>
      <c r="D24" s="442">
        <v>4</v>
      </c>
      <c r="E24" s="427">
        <v>20</v>
      </c>
      <c r="F24" s="442">
        <v>26</v>
      </c>
      <c r="G24" s="427">
        <v>20</v>
      </c>
      <c r="H24" s="426">
        <f>D24+F24</f>
        <v>30</v>
      </c>
      <c r="I24" s="425">
        <f t="shared" si="0"/>
        <v>40</v>
      </c>
      <c r="J24" s="452"/>
    </row>
    <row r="25" spans="1:10" ht="15.75" customHeight="1">
      <c r="A25" s="447">
        <v>13</v>
      </c>
      <c r="B25" s="446" t="s">
        <v>879</v>
      </c>
      <c r="C25" s="443" t="s">
        <v>878</v>
      </c>
      <c r="D25" s="442">
        <v>4</v>
      </c>
      <c r="E25" s="427">
        <v>20</v>
      </c>
      <c r="F25" s="442">
        <v>2</v>
      </c>
      <c r="G25" s="427">
        <v>2</v>
      </c>
      <c r="H25" s="426">
        <f>D25+F25</f>
        <v>6</v>
      </c>
      <c r="I25" s="425">
        <f t="shared" si="0"/>
        <v>22</v>
      </c>
      <c r="J25" s="452"/>
    </row>
    <row r="26" spans="1:10" ht="15.75" customHeight="1">
      <c r="A26" s="447">
        <v>14</v>
      </c>
      <c r="B26" s="446" t="s">
        <v>877</v>
      </c>
      <c r="C26" s="443" t="s">
        <v>876</v>
      </c>
      <c r="D26" s="442"/>
      <c r="E26" s="427">
        <v>10</v>
      </c>
      <c r="F26" s="442">
        <v>2</v>
      </c>
      <c r="G26" s="427">
        <v>1</v>
      </c>
      <c r="H26" s="426">
        <f>D26+F26</f>
        <v>2</v>
      </c>
      <c r="I26" s="425">
        <f t="shared" si="0"/>
        <v>11</v>
      </c>
      <c r="J26" s="452"/>
    </row>
    <row r="27" spans="1:10" ht="15.75" customHeight="1">
      <c r="A27" s="447">
        <v>15</v>
      </c>
      <c r="B27" s="446" t="s">
        <v>875</v>
      </c>
      <c r="C27" s="443" t="s">
        <v>874</v>
      </c>
      <c r="D27" s="442"/>
      <c r="E27" s="427">
        <v>10</v>
      </c>
      <c r="F27" s="442"/>
      <c r="G27" s="427">
        <v>2</v>
      </c>
      <c r="H27" s="426"/>
      <c r="I27" s="425">
        <f t="shared" si="0"/>
        <v>12</v>
      </c>
      <c r="J27" s="452"/>
    </row>
    <row r="28" spans="1:10" ht="15.75" customHeight="1">
      <c r="A28" s="447">
        <v>16</v>
      </c>
      <c r="B28" s="446" t="s">
        <v>873</v>
      </c>
      <c r="C28" s="443" t="s">
        <v>872</v>
      </c>
      <c r="D28" s="442"/>
      <c r="E28" s="427">
        <v>10</v>
      </c>
      <c r="F28" s="442">
        <v>4</v>
      </c>
      <c r="G28" s="427">
        <v>1</v>
      </c>
      <c r="H28" s="426">
        <f>D28+F28</f>
        <v>4</v>
      </c>
      <c r="I28" s="425">
        <f t="shared" si="0"/>
        <v>11</v>
      </c>
      <c r="J28" s="452"/>
    </row>
    <row r="29" spans="1:10" ht="15.75" customHeight="1">
      <c r="A29" s="453">
        <v>17</v>
      </c>
      <c r="B29" s="446" t="s">
        <v>871</v>
      </c>
      <c r="C29" s="443" t="s">
        <v>870</v>
      </c>
      <c r="D29" s="442"/>
      <c r="E29" s="427">
        <v>15</v>
      </c>
      <c r="F29" s="442">
        <v>2</v>
      </c>
      <c r="G29" s="427">
        <v>1</v>
      </c>
      <c r="H29" s="426">
        <f>D29+F29</f>
        <v>2</v>
      </c>
      <c r="I29" s="425">
        <f t="shared" si="0"/>
        <v>16</v>
      </c>
      <c r="J29" s="452"/>
    </row>
    <row r="30" spans="1:10" ht="15.75" customHeight="1">
      <c r="A30" s="453">
        <v>18</v>
      </c>
      <c r="B30" s="446" t="s">
        <v>869</v>
      </c>
      <c r="C30" s="443" t="s">
        <v>868</v>
      </c>
      <c r="D30" s="442">
        <v>223</v>
      </c>
      <c r="E30" s="427">
        <v>110</v>
      </c>
      <c r="F30" s="442">
        <v>1270</v>
      </c>
      <c r="G30" s="427">
        <v>1310</v>
      </c>
      <c r="H30" s="426">
        <f>D30+F30</f>
        <v>1493</v>
      </c>
      <c r="I30" s="425">
        <f t="shared" si="0"/>
        <v>1420</v>
      </c>
      <c r="J30" s="452"/>
    </row>
    <row r="31" spans="1:9" ht="15.75" customHeight="1">
      <c r="A31" s="441" t="s">
        <v>911</v>
      </c>
      <c r="B31" s="440"/>
      <c r="C31" s="439"/>
      <c r="D31" s="450"/>
      <c r="E31" s="450"/>
      <c r="F31" s="451"/>
      <c r="G31" s="438"/>
      <c r="H31" s="451"/>
      <c r="I31" s="451"/>
    </row>
    <row r="32" spans="1:10" ht="15.75" customHeight="1">
      <c r="A32" s="731" t="s">
        <v>867</v>
      </c>
      <c r="B32" s="731"/>
      <c r="C32" s="732"/>
      <c r="D32" s="429">
        <f>SUM(D33:D46)</f>
        <v>811</v>
      </c>
      <c r="E32" s="425">
        <v>786</v>
      </c>
      <c r="F32" s="442">
        <f>SUM(F33:F49)</f>
        <v>1092</v>
      </c>
      <c r="G32" s="425">
        <v>1605</v>
      </c>
      <c r="H32" s="426">
        <f aca="true" t="shared" si="1" ref="H32:H51">D32+F32</f>
        <v>1903</v>
      </c>
      <c r="I32" s="425">
        <f aca="true" t="shared" si="2" ref="I32:I51">E32+G32</f>
        <v>2391</v>
      </c>
      <c r="J32" s="424"/>
    </row>
    <row r="33" spans="1:10" ht="15.75" customHeight="1">
      <c r="A33" s="428">
        <v>1</v>
      </c>
      <c r="B33" s="428" t="s">
        <v>866</v>
      </c>
      <c r="C33" s="449" t="s">
        <v>865</v>
      </c>
      <c r="D33" s="429">
        <v>218</v>
      </c>
      <c r="E33" s="427">
        <v>108</v>
      </c>
      <c r="F33" s="442">
        <v>417</v>
      </c>
      <c r="G33" s="427">
        <v>500</v>
      </c>
      <c r="H33" s="426">
        <f t="shared" si="1"/>
        <v>635</v>
      </c>
      <c r="I33" s="425">
        <f t="shared" si="2"/>
        <v>608</v>
      </c>
      <c r="J33" s="424"/>
    </row>
    <row r="34" spans="1:10" ht="15.75" customHeight="1">
      <c r="A34" s="447">
        <v>2</v>
      </c>
      <c r="B34" s="446" t="s">
        <v>864</v>
      </c>
      <c r="C34" s="443" t="s">
        <v>863</v>
      </c>
      <c r="D34" s="429">
        <v>33</v>
      </c>
      <c r="E34" s="427">
        <v>5</v>
      </c>
      <c r="F34" s="442">
        <v>166</v>
      </c>
      <c r="G34" s="427">
        <v>157</v>
      </c>
      <c r="H34" s="426">
        <f t="shared" si="1"/>
        <v>199</v>
      </c>
      <c r="I34" s="425">
        <f t="shared" si="2"/>
        <v>162</v>
      </c>
      <c r="J34" s="424"/>
    </row>
    <row r="35" spans="1:10" ht="27" customHeight="1">
      <c r="A35" s="445" t="s">
        <v>862</v>
      </c>
      <c r="B35" s="444" t="s">
        <v>861</v>
      </c>
      <c r="C35" s="448" t="s">
        <v>860</v>
      </c>
      <c r="D35" s="429">
        <v>427</v>
      </c>
      <c r="E35" s="427">
        <v>450</v>
      </c>
      <c r="F35" s="442">
        <v>403</v>
      </c>
      <c r="G35" s="427">
        <v>550</v>
      </c>
      <c r="H35" s="426">
        <f t="shared" si="1"/>
        <v>830</v>
      </c>
      <c r="I35" s="425">
        <f t="shared" si="2"/>
        <v>1000</v>
      </c>
      <c r="J35" s="424"/>
    </row>
    <row r="36" spans="1:10" ht="15.75" customHeight="1">
      <c r="A36" s="447">
        <v>4</v>
      </c>
      <c r="B36" s="446" t="s">
        <v>36</v>
      </c>
      <c r="C36" s="443" t="s">
        <v>859</v>
      </c>
      <c r="D36" s="429">
        <v>38</v>
      </c>
      <c r="E36" s="427">
        <v>30</v>
      </c>
      <c r="F36" s="442">
        <v>6</v>
      </c>
      <c r="G36" s="427">
        <v>12</v>
      </c>
      <c r="H36" s="426">
        <f t="shared" si="1"/>
        <v>44</v>
      </c>
      <c r="I36" s="425">
        <f t="shared" si="2"/>
        <v>42</v>
      </c>
      <c r="J36" s="424"/>
    </row>
    <row r="37" spans="1:10" ht="15.75" customHeight="1">
      <c r="A37" s="445" t="s">
        <v>858</v>
      </c>
      <c r="B37" s="444" t="s">
        <v>857</v>
      </c>
      <c r="C37" s="443" t="s">
        <v>856</v>
      </c>
      <c r="D37" s="429">
        <v>2</v>
      </c>
      <c r="E37" s="427">
        <v>50</v>
      </c>
      <c r="F37" s="442"/>
      <c r="G37" s="427">
        <v>50</v>
      </c>
      <c r="H37" s="426">
        <f t="shared" si="1"/>
        <v>2</v>
      </c>
      <c r="I37" s="425">
        <f t="shared" si="2"/>
        <v>100</v>
      </c>
      <c r="J37" s="424"/>
    </row>
    <row r="38" spans="1:10" ht="15.75" customHeight="1">
      <c r="A38" s="445" t="s">
        <v>855</v>
      </c>
      <c r="B38" s="444" t="s">
        <v>854</v>
      </c>
      <c r="C38" s="443" t="s">
        <v>853</v>
      </c>
      <c r="D38" s="429">
        <v>5</v>
      </c>
      <c r="E38" s="427">
        <v>5</v>
      </c>
      <c r="F38" s="442"/>
      <c r="G38" s="427">
        <v>10</v>
      </c>
      <c r="H38" s="426">
        <f t="shared" si="1"/>
        <v>5</v>
      </c>
      <c r="I38" s="425">
        <f t="shared" si="2"/>
        <v>15</v>
      </c>
      <c r="J38" s="424"/>
    </row>
    <row r="39" spans="1:10" ht="15.75" customHeight="1">
      <c r="A39" s="445" t="s">
        <v>852</v>
      </c>
      <c r="B39" s="444" t="s">
        <v>851</v>
      </c>
      <c r="C39" s="443" t="s">
        <v>850</v>
      </c>
      <c r="D39" s="429">
        <v>67</v>
      </c>
      <c r="E39" s="427">
        <v>22</v>
      </c>
      <c r="F39" s="442">
        <v>47</v>
      </c>
      <c r="G39" s="427">
        <v>40</v>
      </c>
      <c r="H39" s="426">
        <f t="shared" si="1"/>
        <v>114</v>
      </c>
      <c r="I39" s="425">
        <f t="shared" si="2"/>
        <v>62</v>
      </c>
      <c r="J39" s="424"/>
    </row>
    <row r="40" spans="1:10" ht="15.75" customHeight="1">
      <c r="A40" s="445" t="s">
        <v>849</v>
      </c>
      <c r="B40" s="444" t="s">
        <v>848</v>
      </c>
      <c r="C40" s="443" t="s">
        <v>847</v>
      </c>
      <c r="D40" s="429">
        <v>2</v>
      </c>
      <c r="E40" s="427">
        <v>5</v>
      </c>
      <c r="F40" s="442">
        <v>2</v>
      </c>
      <c r="G40" s="427">
        <v>15</v>
      </c>
      <c r="H40" s="426">
        <f t="shared" si="1"/>
        <v>4</v>
      </c>
      <c r="I40" s="425">
        <f t="shared" si="2"/>
        <v>20</v>
      </c>
      <c r="J40" s="424"/>
    </row>
    <row r="41" spans="1:10" ht="15.75" customHeight="1">
      <c r="A41" s="445" t="s">
        <v>846</v>
      </c>
      <c r="B41" s="444" t="s">
        <v>845</v>
      </c>
      <c r="C41" s="443" t="s">
        <v>844</v>
      </c>
      <c r="D41" s="429">
        <v>11</v>
      </c>
      <c r="E41" s="427">
        <v>5</v>
      </c>
      <c r="F41" s="442">
        <v>28</v>
      </c>
      <c r="G41" s="427">
        <v>20</v>
      </c>
      <c r="H41" s="426">
        <f t="shared" si="1"/>
        <v>39</v>
      </c>
      <c r="I41" s="425">
        <f t="shared" si="2"/>
        <v>25</v>
      </c>
      <c r="J41" s="424"/>
    </row>
    <row r="42" spans="1:10" ht="15.75" customHeight="1">
      <c r="A42" s="445" t="s">
        <v>843</v>
      </c>
      <c r="B42" s="444" t="s">
        <v>842</v>
      </c>
      <c r="C42" s="443" t="s">
        <v>841</v>
      </c>
      <c r="D42" s="429"/>
      <c r="E42" s="427">
        <v>5</v>
      </c>
      <c r="F42" s="442">
        <v>2</v>
      </c>
      <c r="G42" s="427">
        <v>20</v>
      </c>
      <c r="H42" s="426">
        <f t="shared" si="1"/>
        <v>2</v>
      </c>
      <c r="I42" s="425">
        <f t="shared" si="2"/>
        <v>25</v>
      </c>
      <c r="J42" s="424"/>
    </row>
    <row r="43" spans="1:10" ht="15.75" customHeight="1">
      <c r="A43" s="445" t="s">
        <v>840</v>
      </c>
      <c r="B43" s="444" t="s">
        <v>839</v>
      </c>
      <c r="C43" s="443" t="s">
        <v>838</v>
      </c>
      <c r="D43" s="429">
        <v>3</v>
      </c>
      <c r="E43" s="427">
        <v>5</v>
      </c>
      <c r="F43" s="442">
        <v>9</v>
      </c>
      <c r="G43" s="427">
        <v>15</v>
      </c>
      <c r="H43" s="426">
        <f t="shared" si="1"/>
        <v>12</v>
      </c>
      <c r="I43" s="425">
        <f t="shared" si="2"/>
        <v>20</v>
      </c>
      <c r="J43" s="424"/>
    </row>
    <row r="44" spans="1:10" ht="15.75" customHeight="1">
      <c r="A44" s="445" t="s">
        <v>837</v>
      </c>
      <c r="B44" s="444" t="s">
        <v>836</v>
      </c>
      <c r="C44" s="443" t="s">
        <v>835</v>
      </c>
      <c r="D44" s="429"/>
      <c r="E44" s="427">
        <v>2</v>
      </c>
      <c r="F44" s="442"/>
      <c r="G44" s="427">
        <v>3</v>
      </c>
      <c r="H44" s="426">
        <f t="shared" si="1"/>
        <v>0</v>
      </c>
      <c r="I44" s="425">
        <f t="shared" si="2"/>
        <v>5</v>
      </c>
      <c r="J44" s="424"/>
    </row>
    <row r="45" spans="1:10" ht="42" customHeight="1">
      <c r="A45" s="445" t="s">
        <v>834</v>
      </c>
      <c r="B45" s="444" t="s">
        <v>833</v>
      </c>
      <c r="C45" s="430" t="s">
        <v>832</v>
      </c>
      <c r="D45" s="429"/>
      <c r="E45" s="427">
        <v>5</v>
      </c>
      <c r="F45" s="442"/>
      <c r="G45" s="427">
        <v>20</v>
      </c>
      <c r="H45" s="426">
        <f t="shared" si="1"/>
        <v>0</v>
      </c>
      <c r="I45" s="425">
        <f t="shared" si="2"/>
        <v>25</v>
      </c>
      <c r="J45" s="424"/>
    </row>
    <row r="46" spans="1:10" ht="15.75" customHeight="1">
      <c r="A46" s="445" t="s">
        <v>831</v>
      </c>
      <c r="B46" s="444" t="s">
        <v>830</v>
      </c>
      <c r="C46" s="443" t="s">
        <v>829</v>
      </c>
      <c r="D46" s="429">
        <v>5</v>
      </c>
      <c r="E46" s="427">
        <v>5</v>
      </c>
      <c r="F46" s="442">
        <v>2</v>
      </c>
      <c r="G46" s="427">
        <v>20</v>
      </c>
      <c r="H46" s="426">
        <f t="shared" si="1"/>
        <v>7</v>
      </c>
      <c r="I46" s="425">
        <f t="shared" si="2"/>
        <v>25</v>
      </c>
      <c r="J46" s="424"/>
    </row>
    <row r="47" spans="1:10" ht="15.75" customHeight="1">
      <c r="A47" s="445" t="s">
        <v>828</v>
      </c>
      <c r="B47" s="444" t="s">
        <v>827</v>
      </c>
      <c r="C47" s="443" t="s">
        <v>826</v>
      </c>
      <c r="D47" s="429"/>
      <c r="E47" s="427">
        <v>2</v>
      </c>
      <c r="F47" s="442"/>
      <c r="G47" s="427">
        <v>5</v>
      </c>
      <c r="H47" s="426">
        <f t="shared" si="1"/>
        <v>0</v>
      </c>
      <c r="I47" s="425">
        <f t="shared" si="2"/>
        <v>7</v>
      </c>
      <c r="J47" s="424"/>
    </row>
    <row r="48" spans="1:10" ht="15.75" customHeight="1">
      <c r="A48" s="441" t="s">
        <v>825</v>
      </c>
      <c r="B48" s="440"/>
      <c r="C48" s="439"/>
      <c r="D48" s="429"/>
      <c r="E48" s="438"/>
      <c r="F48" s="438"/>
      <c r="G48" s="438"/>
      <c r="H48" s="426">
        <f t="shared" si="1"/>
        <v>0</v>
      </c>
      <c r="I48" s="425">
        <f t="shared" si="2"/>
        <v>0</v>
      </c>
      <c r="J48" s="424"/>
    </row>
    <row r="49" spans="1:10" ht="15.75" customHeight="1">
      <c r="A49" s="437" t="s">
        <v>820</v>
      </c>
      <c r="B49" s="436"/>
      <c r="C49" s="435"/>
      <c r="D49" s="429"/>
      <c r="E49" s="425">
        <f>SUM(E50:E51)</f>
        <v>81</v>
      </c>
      <c r="F49" s="428">
        <v>10</v>
      </c>
      <c r="G49" s="425">
        <f>SUM(G50:G51)</f>
        <v>45</v>
      </c>
      <c r="H49" s="426">
        <f t="shared" si="1"/>
        <v>10</v>
      </c>
      <c r="I49" s="425">
        <f t="shared" si="2"/>
        <v>126</v>
      </c>
      <c r="J49" s="424"/>
    </row>
    <row r="50" spans="1:10" ht="28.5" customHeight="1">
      <c r="A50" s="434">
        <v>1</v>
      </c>
      <c r="B50" s="431"/>
      <c r="C50" s="433" t="s">
        <v>824</v>
      </c>
      <c r="D50" s="429"/>
      <c r="E50" s="427">
        <v>25</v>
      </c>
      <c r="F50" s="428"/>
      <c r="G50" s="427">
        <v>20</v>
      </c>
      <c r="H50" s="426">
        <f t="shared" si="1"/>
        <v>0</v>
      </c>
      <c r="I50" s="425">
        <f t="shared" si="2"/>
        <v>45</v>
      </c>
      <c r="J50" s="424"/>
    </row>
    <row r="51" spans="1:10" ht="39.75" customHeight="1">
      <c r="A51" s="432">
        <v>2</v>
      </c>
      <c r="B51" s="431"/>
      <c r="C51" s="430" t="s">
        <v>823</v>
      </c>
      <c r="D51" s="429"/>
      <c r="E51" s="427">
        <v>56</v>
      </c>
      <c r="F51" s="428">
        <v>10</v>
      </c>
      <c r="G51" s="427">
        <v>25</v>
      </c>
      <c r="H51" s="426">
        <f t="shared" si="1"/>
        <v>10</v>
      </c>
      <c r="I51" s="425">
        <f t="shared" si="2"/>
        <v>81</v>
      </c>
      <c r="J51" s="424"/>
    </row>
    <row r="52" spans="1:9" ht="15.75" customHeight="1">
      <c r="A52" s="423" t="s">
        <v>822</v>
      </c>
      <c r="B52" s="422"/>
      <c r="C52" s="421"/>
      <c r="D52" s="419"/>
      <c r="E52" s="419"/>
      <c r="F52" s="419"/>
      <c r="G52" s="420"/>
      <c r="H52" s="419"/>
      <c r="I52" s="419"/>
    </row>
    <row r="53" spans="1:9" ht="15.75" customHeight="1">
      <c r="A53" s="418" t="s">
        <v>820</v>
      </c>
      <c r="B53" s="417"/>
      <c r="C53" s="416"/>
      <c r="D53" s="414"/>
      <c r="E53" s="414"/>
      <c r="F53" s="414"/>
      <c r="G53" s="415"/>
      <c r="H53" s="414"/>
      <c r="I53" s="414"/>
    </row>
    <row r="54" spans="1:9" ht="15.75" customHeight="1">
      <c r="A54" s="423" t="s">
        <v>821</v>
      </c>
      <c r="B54" s="422"/>
      <c r="C54" s="421"/>
      <c r="D54" s="419"/>
      <c r="E54" s="419"/>
      <c r="F54" s="419"/>
      <c r="G54" s="420"/>
      <c r="H54" s="419"/>
      <c r="I54" s="419"/>
    </row>
    <row r="55" spans="1:9" ht="15.75" customHeight="1">
      <c r="A55" s="418" t="s">
        <v>820</v>
      </c>
      <c r="B55" s="417"/>
      <c r="C55" s="416"/>
      <c r="D55" s="414"/>
      <c r="E55" s="414"/>
      <c r="F55" s="414"/>
      <c r="G55" s="415"/>
      <c r="H55" s="414"/>
      <c r="I55" s="414"/>
    </row>
    <row r="57" spans="1:2" ht="18.75">
      <c r="A57" s="413" t="s">
        <v>819</v>
      </c>
      <c r="B57" s="413"/>
    </row>
  </sheetData>
  <sheetProtection/>
  <mergeCells count="7">
    <mergeCell ref="A6:I6"/>
    <mergeCell ref="H8:I8"/>
    <mergeCell ref="C7:E7"/>
    <mergeCell ref="A32:C32"/>
    <mergeCell ref="A12:C12"/>
    <mergeCell ref="D8:E8"/>
    <mergeCell ref="F8:G8"/>
  </mergeCells>
  <printOptions horizontalCentered="1"/>
  <pageMargins left="0.2362204724409449" right="0.2362204724409449" top="0.4330708661417323" bottom="0.5118110236220472" header="0.2362204724409449" footer="0.31496062992125984"/>
  <pageSetup fitToHeight="0" fitToWidth="1" horizontalDpi="600" verticalDpi="600" orientation="landscape" paperSize="9" r:id="rId1"/>
  <headerFooter alignWithMargins="0">
    <oddFooter xml:space="preserve">&amp;R&amp;P+26  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5"/>
  <sheetViews>
    <sheetView tabSelected="1" zoomScale="140" zoomScaleNormal="140" workbookViewId="0" topLeftCell="A1">
      <selection activeCell="I10" sqref="I10"/>
    </sheetView>
  </sheetViews>
  <sheetFormatPr defaultColWidth="9.00390625" defaultRowHeight="12.75"/>
  <cols>
    <col min="1" max="1" width="6.625" style="411" customWidth="1"/>
    <col min="2" max="2" width="9.25390625" style="411" customWidth="1"/>
    <col min="3" max="3" width="46.875" style="411" customWidth="1"/>
    <col min="4" max="4" width="11.875" style="411" customWidth="1"/>
    <col min="5" max="5" width="13.375" style="411" customWidth="1"/>
    <col min="6" max="6" width="13.00390625" style="411" customWidth="1"/>
    <col min="7" max="7" width="13.625" style="411" customWidth="1"/>
    <col min="8" max="8" width="11.25390625" style="411" customWidth="1"/>
    <col min="9" max="9" width="11.875" style="411" customWidth="1"/>
    <col min="10" max="16384" width="9.125" style="411" customWidth="1"/>
  </cols>
  <sheetData>
    <row r="1" spans="2:8" ht="12.75">
      <c r="B1" s="174" t="s">
        <v>197</v>
      </c>
      <c r="C1" s="175" t="s">
        <v>51</v>
      </c>
      <c r="D1" s="166" t="s">
        <v>1088</v>
      </c>
      <c r="E1" s="170"/>
      <c r="F1" s="170"/>
      <c r="G1" s="170"/>
      <c r="H1" s="172"/>
    </row>
    <row r="2" spans="2:8" ht="12.75">
      <c r="B2" s="174"/>
      <c r="C2" s="175" t="s">
        <v>52</v>
      </c>
      <c r="D2" s="166">
        <v>7248261</v>
      </c>
      <c r="E2" s="170"/>
      <c r="F2" s="170"/>
      <c r="G2" s="170"/>
      <c r="H2" s="172"/>
    </row>
    <row r="3" spans="2:8" ht="12.75">
      <c r="B3" s="174"/>
      <c r="C3" s="175" t="s">
        <v>54</v>
      </c>
      <c r="D3" s="166">
        <f>'Kadar.ode.'!D3</f>
        <v>0</v>
      </c>
      <c r="E3" s="170"/>
      <c r="F3" s="170"/>
      <c r="G3" s="170"/>
      <c r="H3" s="172"/>
    </row>
    <row r="4" spans="2:8" ht="14.25">
      <c r="B4" s="174"/>
      <c r="C4" s="175" t="s">
        <v>53</v>
      </c>
      <c r="D4" s="167" t="s">
        <v>159</v>
      </c>
      <c r="E4" s="171"/>
      <c r="F4" s="171"/>
      <c r="G4" s="171"/>
      <c r="H4" s="173"/>
    </row>
    <row r="5" spans="1:18" s="5" customFormat="1" ht="15.75">
      <c r="A5" s="6"/>
      <c r="B5" s="6"/>
      <c r="C5" s="7"/>
      <c r="D5" s="7"/>
      <c r="E5" s="7"/>
      <c r="F5" s="7"/>
      <c r="G5" s="7"/>
      <c r="H5" s="7"/>
      <c r="J5" s="553"/>
      <c r="K5" s="553"/>
      <c r="L5" s="553"/>
      <c r="M5" s="553"/>
      <c r="N5" s="553"/>
      <c r="O5" s="553"/>
      <c r="P5" s="553"/>
      <c r="Q5" s="7"/>
      <c r="R5" s="7"/>
    </row>
    <row r="6" spans="1:18" s="5" customFormat="1" ht="16.5" thickBot="1">
      <c r="A6" s="6"/>
      <c r="B6" s="6"/>
      <c r="C6" s="7"/>
      <c r="D6" s="7"/>
      <c r="E6" s="7"/>
      <c r="F6" s="7"/>
      <c r="G6" s="7"/>
      <c r="H6" s="7"/>
      <c r="I6" s="7"/>
      <c r="J6" s="553"/>
      <c r="K6" s="553"/>
      <c r="L6" s="553"/>
      <c r="M6" s="553"/>
      <c r="N6" s="553"/>
      <c r="O6" s="553"/>
      <c r="P6" s="553"/>
      <c r="Q6" s="7"/>
      <c r="R6" s="7"/>
    </row>
    <row r="7" spans="1:9" s="8" customFormat="1" ht="14.25" customHeight="1">
      <c r="A7" s="741" t="s">
        <v>1095</v>
      </c>
      <c r="B7" s="743" t="s">
        <v>1140</v>
      </c>
      <c r="C7" s="745" t="s">
        <v>1139</v>
      </c>
      <c r="D7" s="736" t="s">
        <v>907</v>
      </c>
      <c r="E7" s="737"/>
      <c r="F7" s="736" t="s">
        <v>906</v>
      </c>
      <c r="G7" s="737"/>
      <c r="H7" s="734" t="s">
        <v>1091</v>
      </c>
      <c r="I7" s="735"/>
    </row>
    <row r="8" spans="1:9" s="8" customFormat="1" ht="50.25" customHeight="1" thickBot="1">
      <c r="A8" s="742"/>
      <c r="B8" s="744"/>
      <c r="C8" s="746"/>
      <c r="D8" s="216" t="s">
        <v>1087</v>
      </c>
      <c r="E8" s="216" t="s">
        <v>195</v>
      </c>
      <c r="F8" s="216" t="s">
        <v>1087</v>
      </c>
      <c r="G8" s="216" t="s">
        <v>195</v>
      </c>
      <c r="H8" s="216" t="s">
        <v>1087</v>
      </c>
      <c r="I8" s="216" t="s">
        <v>195</v>
      </c>
    </row>
    <row r="9" spans="1:9" s="8" customFormat="1" ht="12.75" customHeight="1" thickBot="1" thickTop="1">
      <c r="A9" s="552">
        <v>0</v>
      </c>
      <c r="B9" s="458">
        <v>1</v>
      </c>
      <c r="C9" s="458">
        <v>2</v>
      </c>
      <c r="D9" s="458">
        <v>3</v>
      </c>
      <c r="E9" s="458">
        <v>4</v>
      </c>
      <c r="F9" s="458">
        <v>5</v>
      </c>
      <c r="G9" s="458">
        <v>6</v>
      </c>
      <c r="H9" s="458">
        <v>7</v>
      </c>
      <c r="I9" s="458">
        <v>8</v>
      </c>
    </row>
    <row r="10" spans="1:9" s="8" customFormat="1" ht="15.75" thickTop="1">
      <c r="A10" s="551" t="s">
        <v>1096</v>
      </c>
      <c r="B10" s="550"/>
      <c r="C10" s="549"/>
      <c r="D10" s="548">
        <f aca="true" t="shared" si="0" ref="D10:I10">D11+D24+D57+D61+D63</f>
        <v>13733.81818181818</v>
      </c>
      <c r="E10" s="548">
        <f t="shared" si="0"/>
        <v>14534</v>
      </c>
      <c r="F10" s="548">
        <f t="shared" si="0"/>
        <v>77767.90909090909</v>
      </c>
      <c r="G10" s="548">
        <f t="shared" si="0"/>
        <v>84782</v>
      </c>
      <c r="H10" s="548">
        <f t="shared" si="0"/>
        <v>91500.90909090909</v>
      </c>
      <c r="I10" s="548">
        <f t="shared" si="0"/>
        <v>99316</v>
      </c>
    </row>
    <row r="11" spans="1:9" s="8" customFormat="1" ht="12.75">
      <c r="A11" s="522" t="s">
        <v>1068</v>
      </c>
      <c r="B11" s="521"/>
      <c r="C11" s="520"/>
      <c r="D11" s="519">
        <f aca="true" t="shared" si="1" ref="D11:I11">SUM(D12:D23)</f>
        <v>7360.363636363636</v>
      </c>
      <c r="E11" s="545">
        <f t="shared" si="1"/>
        <v>7970</v>
      </c>
      <c r="F11" s="517">
        <f t="shared" si="1"/>
        <v>34849.54545454545</v>
      </c>
      <c r="G11" s="527">
        <f t="shared" si="1"/>
        <v>35939</v>
      </c>
      <c r="H11" s="515">
        <f t="shared" si="1"/>
        <v>42209.90909090909</v>
      </c>
      <c r="I11" s="516">
        <f t="shared" si="1"/>
        <v>43909</v>
      </c>
    </row>
    <row r="12" spans="1:9" s="8" customFormat="1" ht="12.75">
      <c r="A12" s="337">
        <v>1</v>
      </c>
      <c r="B12" s="360" t="s">
        <v>1067</v>
      </c>
      <c r="C12" s="514" t="s">
        <v>1066</v>
      </c>
      <c r="D12" s="616">
        <v>940.3636363636364</v>
      </c>
      <c r="E12" s="616">
        <v>1000</v>
      </c>
      <c r="F12" s="616">
        <v>1779.2727272727273</v>
      </c>
      <c r="G12" s="357">
        <v>1574</v>
      </c>
      <c r="H12" s="490">
        <f>D12+F12</f>
        <v>2719.6363636363635</v>
      </c>
      <c r="I12" s="355">
        <f aca="true" t="shared" si="2" ref="I12:I23">E12+G12</f>
        <v>2574</v>
      </c>
    </row>
    <row r="13" spans="1:9" s="8" customFormat="1" ht="12.75">
      <c r="A13" s="337">
        <v>2</v>
      </c>
      <c r="B13" s="360" t="s">
        <v>1065</v>
      </c>
      <c r="C13" s="514" t="s">
        <v>1064</v>
      </c>
      <c r="D13" s="616">
        <v>434.1818181818182</v>
      </c>
      <c r="E13" s="616">
        <v>500</v>
      </c>
      <c r="F13" s="616">
        <v>3912</v>
      </c>
      <c r="G13" s="357">
        <v>4000</v>
      </c>
      <c r="H13" s="490">
        <f aca="true" t="shared" si="3" ref="H13:H23">D13+F13</f>
        <v>4346.181818181818</v>
      </c>
      <c r="I13" s="355">
        <f t="shared" si="2"/>
        <v>4500</v>
      </c>
    </row>
    <row r="14" spans="1:9" s="8" customFormat="1" ht="25.5">
      <c r="A14" s="337">
        <v>3</v>
      </c>
      <c r="B14" s="360" t="s">
        <v>1063</v>
      </c>
      <c r="C14" s="547" t="s">
        <v>1062</v>
      </c>
      <c r="D14" s="616">
        <v>1597.090909090909</v>
      </c>
      <c r="E14" s="616">
        <v>2000</v>
      </c>
      <c r="F14" s="616">
        <v>7898.181818181818</v>
      </c>
      <c r="G14" s="357">
        <v>8000</v>
      </c>
      <c r="H14" s="490">
        <f t="shared" si="3"/>
        <v>9495.272727272728</v>
      </c>
      <c r="I14" s="355">
        <f t="shared" si="2"/>
        <v>10000</v>
      </c>
    </row>
    <row r="15" spans="1:9" s="8" customFormat="1" ht="25.5">
      <c r="A15" s="337">
        <v>4</v>
      </c>
      <c r="B15" s="360" t="s">
        <v>1061</v>
      </c>
      <c r="C15" s="547" t="s">
        <v>1060</v>
      </c>
      <c r="D15" s="616">
        <v>2080.3636363636365</v>
      </c>
      <c r="E15" s="616">
        <v>2000</v>
      </c>
      <c r="F15" s="616">
        <v>10584</v>
      </c>
      <c r="G15" s="357">
        <v>10600</v>
      </c>
      <c r="H15" s="490">
        <f t="shared" si="3"/>
        <v>12664.363636363636</v>
      </c>
      <c r="I15" s="355">
        <f t="shared" si="2"/>
        <v>12600</v>
      </c>
    </row>
    <row r="16" spans="1:9" s="8" customFormat="1" ht="12.75">
      <c r="A16" s="337">
        <v>5</v>
      </c>
      <c r="B16" s="360" t="s">
        <v>1059</v>
      </c>
      <c r="C16" s="541" t="s">
        <v>1058</v>
      </c>
      <c r="D16" s="616">
        <v>51.27272727272727</v>
      </c>
      <c r="E16" s="616">
        <v>80</v>
      </c>
      <c r="F16" s="616">
        <v>606.5454545454545</v>
      </c>
      <c r="G16" s="546">
        <v>628</v>
      </c>
      <c r="H16" s="490">
        <f t="shared" si="3"/>
        <v>657.8181818181818</v>
      </c>
      <c r="I16" s="355">
        <f t="shared" si="2"/>
        <v>708</v>
      </c>
    </row>
    <row r="17" spans="1:9" s="8" customFormat="1" ht="12.75">
      <c r="A17" s="337">
        <v>6</v>
      </c>
      <c r="B17" s="360" t="s">
        <v>1057</v>
      </c>
      <c r="C17" s="541" t="s">
        <v>1056</v>
      </c>
      <c r="D17" s="616">
        <v>14.181818181818182</v>
      </c>
      <c r="E17" s="616">
        <v>20</v>
      </c>
      <c r="F17" s="616">
        <v>231.27272727272728</v>
      </c>
      <c r="G17" s="546">
        <v>240</v>
      </c>
      <c r="H17" s="490">
        <f t="shared" si="3"/>
        <v>245.45454545454547</v>
      </c>
      <c r="I17" s="355">
        <f t="shared" si="2"/>
        <v>260</v>
      </c>
    </row>
    <row r="18" spans="1:9" s="8" customFormat="1" ht="12.75">
      <c r="A18" s="337">
        <v>7</v>
      </c>
      <c r="B18" s="360" t="s">
        <v>1055</v>
      </c>
      <c r="C18" s="541" t="s">
        <v>1054</v>
      </c>
      <c r="D18" s="616">
        <v>9.818181818181818</v>
      </c>
      <c r="E18" s="616">
        <v>20</v>
      </c>
      <c r="F18" s="616">
        <v>49.09090909090909</v>
      </c>
      <c r="G18" s="546">
        <v>77</v>
      </c>
      <c r="H18" s="490">
        <f t="shared" si="3"/>
        <v>58.909090909090914</v>
      </c>
      <c r="I18" s="355">
        <f t="shared" si="2"/>
        <v>97</v>
      </c>
    </row>
    <row r="19" spans="1:9" s="8" customFormat="1" ht="12.75">
      <c r="A19" s="337">
        <v>8</v>
      </c>
      <c r="B19" s="360" t="s">
        <v>1053</v>
      </c>
      <c r="C19" s="541" t="s">
        <v>1052</v>
      </c>
      <c r="D19" s="616">
        <v>285.8181818181818</v>
      </c>
      <c r="E19" s="616">
        <v>300</v>
      </c>
      <c r="F19" s="616">
        <v>3417.818181818182</v>
      </c>
      <c r="G19" s="546">
        <v>3420</v>
      </c>
      <c r="H19" s="490">
        <f t="shared" si="3"/>
        <v>3703.636363636364</v>
      </c>
      <c r="I19" s="355">
        <f t="shared" si="2"/>
        <v>3720</v>
      </c>
    </row>
    <row r="20" spans="1:9" s="8" customFormat="1" ht="12.75">
      <c r="A20" s="337">
        <v>10</v>
      </c>
      <c r="B20" s="360" t="s">
        <v>1051</v>
      </c>
      <c r="C20" s="541" t="s">
        <v>1050</v>
      </c>
      <c r="D20" s="616">
        <v>830.1818181818181</v>
      </c>
      <c r="E20" s="616">
        <v>850</v>
      </c>
      <c r="F20" s="616">
        <v>0</v>
      </c>
      <c r="G20" s="546">
        <v>700</v>
      </c>
      <c r="H20" s="490">
        <f t="shared" si="3"/>
        <v>830.1818181818181</v>
      </c>
      <c r="I20" s="355">
        <f t="shared" si="2"/>
        <v>1550</v>
      </c>
    </row>
    <row r="21" spans="1:9" s="8" customFormat="1" ht="12.75">
      <c r="A21" s="337">
        <v>11</v>
      </c>
      <c r="B21" s="360" t="s">
        <v>1049</v>
      </c>
      <c r="C21" s="541" t="s">
        <v>1048</v>
      </c>
      <c r="D21" s="616">
        <v>198.54545454545453</v>
      </c>
      <c r="E21" s="616">
        <v>200</v>
      </c>
      <c r="F21" s="616">
        <v>917.4545454545455</v>
      </c>
      <c r="G21" s="529">
        <v>1000</v>
      </c>
      <c r="H21" s="490">
        <f t="shared" si="3"/>
        <v>1116</v>
      </c>
      <c r="I21" s="355">
        <f t="shared" si="2"/>
        <v>1200</v>
      </c>
    </row>
    <row r="22" spans="1:9" s="8" customFormat="1" ht="12.75">
      <c r="A22" s="337">
        <v>12</v>
      </c>
      <c r="B22" s="360" t="s">
        <v>1047</v>
      </c>
      <c r="C22" s="541" t="s">
        <v>1046</v>
      </c>
      <c r="D22" s="616">
        <v>120</v>
      </c>
      <c r="E22" s="616">
        <v>150</v>
      </c>
      <c r="F22" s="616">
        <v>175</v>
      </c>
      <c r="G22" s="529">
        <v>200</v>
      </c>
      <c r="H22" s="490">
        <f t="shared" si="3"/>
        <v>295</v>
      </c>
      <c r="I22" s="355">
        <f t="shared" si="2"/>
        <v>350</v>
      </c>
    </row>
    <row r="23" spans="1:9" s="8" customFormat="1" ht="25.5">
      <c r="A23" s="337">
        <v>13</v>
      </c>
      <c r="B23" s="360" t="s">
        <v>1045</v>
      </c>
      <c r="C23" s="359" t="s">
        <v>1044</v>
      </c>
      <c r="D23" s="616">
        <v>798.5454545454545</v>
      </c>
      <c r="E23" s="616">
        <v>850</v>
      </c>
      <c r="F23" s="616">
        <v>5278.909090909091</v>
      </c>
      <c r="G23" s="529">
        <v>5500</v>
      </c>
      <c r="H23" s="490">
        <f t="shared" si="3"/>
        <v>6077.454545454546</v>
      </c>
      <c r="I23" s="355">
        <f t="shared" si="2"/>
        <v>6350</v>
      </c>
    </row>
    <row r="24" spans="1:9" s="8" customFormat="1" ht="17.25" customHeight="1">
      <c r="A24" s="522" t="s">
        <v>1043</v>
      </c>
      <c r="B24" s="521"/>
      <c r="C24" s="520"/>
      <c r="D24" s="519">
        <f>SUM(D25:D56)</f>
        <v>3479.999999999999</v>
      </c>
      <c r="E24" s="545">
        <f>SUM(E25:E56)</f>
        <v>3515</v>
      </c>
      <c r="F24" s="517">
        <f>SUM(F25:F56)</f>
        <v>20384.72727272727</v>
      </c>
      <c r="G24" s="527">
        <f>SUM(G25:G56)</f>
        <v>22830</v>
      </c>
      <c r="H24" s="515">
        <f aca="true" t="shared" si="4" ref="H24:H62">D24+F24</f>
        <v>23864.72727272727</v>
      </c>
      <c r="I24" s="527">
        <f>SUM(I25:I56)</f>
        <v>26345</v>
      </c>
    </row>
    <row r="25" spans="1:9" s="8" customFormat="1" ht="15" customHeight="1">
      <c r="A25" s="406">
        <v>1</v>
      </c>
      <c r="B25" s="360" t="s">
        <v>1042</v>
      </c>
      <c r="C25" s="544" t="s">
        <v>1041</v>
      </c>
      <c r="D25" s="617">
        <v>454.90909090909093</v>
      </c>
      <c r="E25" s="531">
        <v>455</v>
      </c>
      <c r="F25" s="617">
        <v>1236</v>
      </c>
      <c r="G25" s="529">
        <v>1500</v>
      </c>
      <c r="H25" s="490">
        <f t="shared" si="4"/>
        <v>1690.909090909091</v>
      </c>
      <c r="I25" s="357">
        <f aca="true" t="shared" si="5" ref="I25:I62">E25+G25</f>
        <v>1955</v>
      </c>
    </row>
    <row r="26" spans="1:9" s="8" customFormat="1" ht="15" customHeight="1">
      <c r="A26" s="406">
        <v>2</v>
      </c>
      <c r="B26" s="360" t="s">
        <v>1040</v>
      </c>
      <c r="C26" s="541" t="s">
        <v>1039</v>
      </c>
      <c r="D26" s="617">
        <v>351.27272727272725</v>
      </c>
      <c r="E26" s="531">
        <v>351</v>
      </c>
      <c r="F26" s="617">
        <v>3144</v>
      </c>
      <c r="G26" s="529">
        <v>3500</v>
      </c>
      <c r="H26" s="490">
        <f t="shared" si="4"/>
        <v>3495.272727272727</v>
      </c>
      <c r="I26" s="357">
        <f t="shared" si="5"/>
        <v>3851</v>
      </c>
    </row>
    <row r="27" spans="1:9" s="8" customFormat="1" ht="15" customHeight="1">
      <c r="A27" s="406">
        <v>3</v>
      </c>
      <c r="B27" s="360" t="s">
        <v>1038</v>
      </c>
      <c r="C27" s="541" t="s">
        <v>1037</v>
      </c>
      <c r="D27" s="617">
        <v>306.54545454545456</v>
      </c>
      <c r="E27" s="531">
        <v>307</v>
      </c>
      <c r="F27" s="617">
        <v>4788</v>
      </c>
      <c r="G27" s="529">
        <v>4788</v>
      </c>
      <c r="H27" s="490">
        <f t="shared" si="4"/>
        <v>5094.545454545455</v>
      </c>
      <c r="I27" s="357">
        <f t="shared" si="5"/>
        <v>5095</v>
      </c>
    </row>
    <row r="28" spans="1:9" s="8" customFormat="1" ht="15" customHeight="1">
      <c r="A28" s="406">
        <v>4</v>
      </c>
      <c r="B28" s="360" t="s">
        <v>1036</v>
      </c>
      <c r="C28" s="541" t="s">
        <v>1035</v>
      </c>
      <c r="D28" s="617">
        <v>265.09090909090907</v>
      </c>
      <c r="E28" s="531">
        <v>265</v>
      </c>
      <c r="F28" s="617">
        <v>1514.1818181818182</v>
      </c>
      <c r="G28" s="529">
        <v>1514</v>
      </c>
      <c r="H28" s="490">
        <f t="shared" si="4"/>
        <v>1779.2727272727273</v>
      </c>
      <c r="I28" s="357">
        <f t="shared" si="5"/>
        <v>1779</v>
      </c>
    </row>
    <row r="29" spans="1:9" s="8" customFormat="1" ht="27" customHeight="1">
      <c r="A29" s="406">
        <v>5</v>
      </c>
      <c r="B29" s="360" t="s">
        <v>1034</v>
      </c>
      <c r="C29" s="359" t="s">
        <v>1033</v>
      </c>
      <c r="D29" s="617">
        <v>315.27272727272725</v>
      </c>
      <c r="E29" s="531">
        <v>315</v>
      </c>
      <c r="F29" s="617">
        <v>1771.6363636363637</v>
      </c>
      <c r="G29" s="529">
        <v>1772</v>
      </c>
      <c r="H29" s="490">
        <f t="shared" si="4"/>
        <v>2086.909090909091</v>
      </c>
      <c r="I29" s="357">
        <f t="shared" si="5"/>
        <v>2087</v>
      </c>
    </row>
    <row r="30" spans="1:9" s="8" customFormat="1" ht="26.25" customHeight="1">
      <c r="A30" s="406">
        <v>6</v>
      </c>
      <c r="B30" s="360" t="s">
        <v>1032</v>
      </c>
      <c r="C30" s="359" t="s">
        <v>1031</v>
      </c>
      <c r="D30" s="617">
        <v>315.27272727272725</v>
      </c>
      <c r="E30" s="531">
        <v>315</v>
      </c>
      <c r="F30" s="617">
        <v>677.4545454545455</v>
      </c>
      <c r="G30" s="529">
        <v>1400</v>
      </c>
      <c r="H30" s="490">
        <f t="shared" si="4"/>
        <v>992.7272727272727</v>
      </c>
      <c r="I30" s="357">
        <f t="shared" si="5"/>
        <v>1715</v>
      </c>
    </row>
    <row r="31" spans="1:9" s="8" customFormat="1" ht="22.5" customHeight="1">
      <c r="A31" s="406">
        <v>7</v>
      </c>
      <c r="B31" s="360" t="s">
        <v>1030</v>
      </c>
      <c r="C31" s="359" t="s">
        <v>1029</v>
      </c>
      <c r="D31" s="617">
        <v>31.636363636363637</v>
      </c>
      <c r="E31" s="531">
        <v>32</v>
      </c>
      <c r="F31" s="617">
        <v>55.63636363636363</v>
      </c>
      <c r="G31" s="529">
        <v>58</v>
      </c>
      <c r="H31" s="490">
        <f t="shared" si="4"/>
        <v>87.27272727272727</v>
      </c>
      <c r="I31" s="357">
        <f t="shared" si="5"/>
        <v>90</v>
      </c>
    </row>
    <row r="32" spans="1:9" s="8" customFormat="1" ht="15" customHeight="1">
      <c r="A32" s="434">
        <v>8</v>
      </c>
      <c r="B32" s="360" t="s">
        <v>1028</v>
      </c>
      <c r="C32" s="541" t="s">
        <v>1027</v>
      </c>
      <c r="D32" s="617">
        <v>26.181818181818183</v>
      </c>
      <c r="E32" s="531">
        <v>26</v>
      </c>
      <c r="F32" s="617">
        <v>224.72727272727272</v>
      </c>
      <c r="G32" s="529">
        <v>230</v>
      </c>
      <c r="H32" s="490">
        <f t="shared" si="4"/>
        <v>250.9090909090909</v>
      </c>
      <c r="I32" s="357">
        <f t="shared" si="5"/>
        <v>256</v>
      </c>
    </row>
    <row r="33" spans="1:9" s="8" customFormat="1" ht="15" customHeight="1">
      <c r="A33" s="434">
        <v>9</v>
      </c>
      <c r="B33" s="543" t="s">
        <v>1026</v>
      </c>
      <c r="C33" s="542" t="s">
        <v>1025</v>
      </c>
      <c r="D33" s="617">
        <v>43.63636363636363</v>
      </c>
      <c r="E33" s="531">
        <v>44</v>
      </c>
      <c r="F33" s="617">
        <v>398.1818181818182</v>
      </c>
      <c r="G33" s="529">
        <v>400</v>
      </c>
      <c r="H33" s="490">
        <f t="shared" si="4"/>
        <v>441.8181818181818</v>
      </c>
      <c r="I33" s="357">
        <f t="shared" si="5"/>
        <v>444</v>
      </c>
    </row>
    <row r="34" spans="1:9" s="8" customFormat="1" ht="15" customHeight="1">
      <c r="A34" s="428">
        <v>10</v>
      </c>
      <c r="B34" s="360" t="s">
        <v>1024</v>
      </c>
      <c r="C34" s="541" t="s">
        <v>1023</v>
      </c>
      <c r="D34" s="617">
        <v>40.36363636363637</v>
      </c>
      <c r="E34" s="531">
        <v>40</v>
      </c>
      <c r="F34" s="617">
        <v>406.90909090909093</v>
      </c>
      <c r="G34" s="529">
        <v>410</v>
      </c>
      <c r="H34" s="490">
        <f t="shared" si="4"/>
        <v>447.2727272727273</v>
      </c>
      <c r="I34" s="357">
        <f t="shared" si="5"/>
        <v>450</v>
      </c>
    </row>
    <row r="35" spans="1:9" s="8" customFormat="1" ht="15" customHeight="1">
      <c r="A35" s="406">
        <v>11</v>
      </c>
      <c r="B35" s="360" t="s">
        <v>1022</v>
      </c>
      <c r="C35" s="541" t="s">
        <v>1021</v>
      </c>
      <c r="D35" s="617">
        <v>194.1818181818182</v>
      </c>
      <c r="E35" s="531">
        <v>200</v>
      </c>
      <c r="F35" s="617">
        <v>1434.5454545454545</v>
      </c>
      <c r="G35" s="529">
        <v>1500</v>
      </c>
      <c r="H35" s="490">
        <f t="shared" si="4"/>
        <v>1628.7272727272727</v>
      </c>
      <c r="I35" s="357">
        <f t="shared" si="5"/>
        <v>1700</v>
      </c>
    </row>
    <row r="36" spans="1:9" s="8" customFormat="1" ht="15" customHeight="1">
      <c r="A36" s="406">
        <v>12</v>
      </c>
      <c r="B36" s="360" t="s">
        <v>1020</v>
      </c>
      <c r="C36" s="541" t="s">
        <v>1019</v>
      </c>
      <c r="D36" s="617">
        <v>82.9090909090909</v>
      </c>
      <c r="E36" s="531">
        <v>84</v>
      </c>
      <c r="F36" s="617">
        <v>82.9090909090909</v>
      </c>
      <c r="G36" s="529">
        <v>124</v>
      </c>
      <c r="H36" s="490">
        <f t="shared" si="4"/>
        <v>165.8181818181818</v>
      </c>
      <c r="I36" s="357">
        <f t="shared" si="5"/>
        <v>208</v>
      </c>
    </row>
    <row r="37" spans="1:9" s="8" customFormat="1" ht="15" customHeight="1">
      <c r="A37" s="406">
        <v>13</v>
      </c>
      <c r="B37" s="360" t="s">
        <v>1018</v>
      </c>
      <c r="C37" s="541" t="s">
        <v>1017</v>
      </c>
      <c r="D37" s="617">
        <v>82.9090909090909</v>
      </c>
      <c r="E37" s="531">
        <v>84</v>
      </c>
      <c r="F37" s="617">
        <v>82.9090909090909</v>
      </c>
      <c r="G37" s="529">
        <v>124</v>
      </c>
      <c r="H37" s="490">
        <f t="shared" si="4"/>
        <v>165.8181818181818</v>
      </c>
      <c r="I37" s="357">
        <f t="shared" si="5"/>
        <v>208</v>
      </c>
    </row>
    <row r="38" spans="1:9" s="8" customFormat="1" ht="15" customHeight="1">
      <c r="A38" s="406">
        <v>14</v>
      </c>
      <c r="B38" s="360" t="s">
        <v>1016</v>
      </c>
      <c r="C38" s="541" t="s">
        <v>1015</v>
      </c>
      <c r="D38" s="617">
        <v>305.45454545454544</v>
      </c>
      <c r="E38" s="531">
        <v>305</v>
      </c>
      <c r="F38" s="617">
        <v>1166.1818181818182</v>
      </c>
      <c r="G38" s="529">
        <v>1200</v>
      </c>
      <c r="H38" s="490">
        <f t="shared" si="4"/>
        <v>1471.6363636363637</v>
      </c>
      <c r="I38" s="357">
        <f t="shared" si="5"/>
        <v>1505</v>
      </c>
    </row>
    <row r="39" spans="1:9" ht="30" customHeight="1">
      <c r="A39" s="540">
        <v>15</v>
      </c>
      <c r="B39" s="539" t="s">
        <v>1014</v>
      </c>
      <c r="C39" s="508" t="s">
        <v>1013</v>
      </c>
      <c r="D39" s="617">
        <v>38.18181818181818</v>
      </c>
      <c r="E39" s="531">
        <v>38</v>
      </c>
      <c r="F39" s="617">
        <v>360</v>
      </c>
      <c r="G39" s="538">
        <v>420</v>
      </c>
      <c r="H39" s="490">
        <f t="shared" si="4"/>
        <v>398.1818181818182</v>
      </c>
      <c r="I39" s="357">
        <f t="shared" si="5"/>
        <v>458</v>
      </c>
    </row>
    <row r="40" spans="1:9" s="8" customFormat="1" ht="15" customHeight="1">
      <c r="A40" s="406">
        <v>16</v>
      </c>
      <c r="B40" s="360" t="s">
        <v>1012</v>
      </c>
      <c r="C40" s="537" t="s">
        <v>1011</v>
      </c>
      <c r="D40" s="617">
        <v>38.18181818181818</v>
      </c>
      <c r="E40" s="531">
        <v>38</v>
      </c>
      <c r="F40" s="617">
        <v>351.27272727272725</v>
      </c>
      <c r="G40" s="536">
        <v>390</v>
      </c>
      <c r="H40" s="490">
        <f t="shared" si="4"/>
        <v>389.45454545454544</v>
      </c>
      <c r="I40" s="357">
        <f t="shared" si="5"/>
        <v>428</v>
      </c>
    </row>
    <row r="41" spans="1:9" s="8" customFormat="1" ht="15" customHeight="1">
      <c r="A41" s="406">
        <v>17</v>
      </c>
      <c r="B41" s="360" t="s">
        <v>1010</v>
      </c>
      <c r="C41" s="537" t="s">
        <v>1009</v>
      </c>
      <c r="D41" s="617">
        <v>70.9090909090909</v>
      </c>
      <c r="E41" s="531">
        <v>71</v>
      </c>
      <c r="F41" s="617">
        <v>601.0909090909091</v>
      </c>
      <c r="G41" s="536">
        <v>600</v>
      </c>
      <c r="H41" s="490">
        <f t="shared" si="4"/>
        <v>672</v>
      </c>
      <c r="I41" s="357">
        <f t="shared" si="5"/>
        <v>671</v>
      </c>
    </row>
    <row r="42" spans="1:9" s="8" customFormat="1" ht="15" customHeight="1">
      <c r="A42" s="406">
        <v>18</v>
      </c>
      <c r="B42" s="360" t="s">
        <v>1008</v>
      </c>
      <c r="C42" s="537" t="s">
        <v>1007</v>
      </c>
      <c r="D42" s="617">
        <v>45.81818181818182</v>
      </c>
      <c r="E42" s="531">
        <v>46</v>
      </c>
      <c r="F42" s="617">
        <v>93.81818181818181</v>
      </c>
      <c r="G42" s="536">
        <v>100</v>
      </c>
      <c r="H42" s="490">
        <f t="shared" si="4"/>
        <v>139.63636363636363</v>
      </c>
      <c r="I42" s="357">
        <f t="shared" si="5"/>
        <v>146</v>
      </c>
    </row>
    <row r="43" spans="1:9" s="8" customFormat="1" ht="26.25" customHeight="1">
      <c r="A43" s="406">
        <v>19</v>
      </c>
      <c r="B43" s="360" t="s">
        <v>1006</v>
      </c>
      <c r="C43" s="359" t="s">
        <v>1005</v>
      </c>
      <c r="D43" s="617">
        <v>0</v>
      </c>
      <c r="E43" s="531">
        <v>10</v>
      </c>
      <c r="F43" s="617">
        <v>0</v>
      </c>
      <c r="G43" s="536">
        <v>25</v>
      </c>
      <c r="H43" s="490">
        <f t="shared" si="4"/>
        <v>0</v>
      </c>
      <c r="I43" s="357">
        <f t="shared" si="5"/>
        <v>35</v>
      </c>
    </row>
    <row r="44" spans="1:9" s="8" customFormat="1" ht="15.75" customHeight="1">
      <c r="A44" s="406">
        <v>20</v>
      </c>
      <c r="B44" s="535" t="s">
        <v>1004</v>
      </c>
      <c r="C44" s="534" t="s">
        <v>1002</v>
      </c>
      <c r="D44" s="617">
        <v>0</v>
      </c>
      <c r="E44" s="531">
        <v>2</v>
      </c>
      <c r="F44" s="617">
        <v>0</v>
      </c>
      <c r="G44" s="529">
        <v>10</v>
      </c>
      <c r="H44" s="490">
        <f t="shared" si="4"/>
        <v>0</v>
      </c>
      <c r="I44" s="357">
        <f t="shared" si="5"/>
        <v>12</v>
      </c>
    </row>
    <row r="45" spans="1:9" s="8" customFormat="1" ht="15.75" customHeight="1">
      <c r="A45" s="406">
        <v>21</v>
      </c>
      <c r="B45" s="535" t="s">
        <v>1001</v>
      </c>
      <c r="C45" s="534" t="s">
        <v>1000</v>
      </c>
      <c r="D45" s="617">
        <v>0</v>
      </c>
      <c r="E45" s="531">
        <v>2</v>
      </c>
      <c r="F45" s="617">
        <v>0</v>
      </c>
      <c r="G45" s="529">
        <v>10</v>
      </c>
      <c r="H45" s="490">
        <f t="shared" si="4"/>
        <v>0</v>
      </c>
      <c r="I45" s="357">
        <f t="shared" si="5"/>
        <v>12</v>
      </c>
    </row>
    <row r="46" spans="1:9" s="8" customFormat="1" ht="15.75" customHeight="1">
      <c r="A46" s="406">
        <v>22</v>
      </c>
      <c r="B46" s="535" t="s">
        <v>999</v>
      </c>
      <c r="C46" s="534" t="s">
        <v>998</v>
      </c>
      <c r="D46" s="617">
        <v>0</v>
      </c>
      <c r="E46" s="531">
        <v>2</v>
      </c>
      <c r="F46" s="617">
        <v>28.363636363636363</v>
      </c>
      <c r="G46" s="529">
        <v>30</v>
      </c>
      <c r="H46" s="490">
        <f t="shared" si="4"/>
        <v>28.363636363636363</v>
      </c>
      <c r="I46" s="357">
        <f t="shared" si="5"/>
        <v>32</v>
      </c>
    </row>
    <row r="47" spans="1:9" s="8" customFormat="1" ht="15.75" customHeight="1">
      <c r="A47" s="406">
        <v>23</v>
      </c>
      <c r="B47" s="535" t="s">
        <v>997</v>
      </c>
      <c r="C47" s="534" t="s">
        <v>996</v>
      </c>
      <c r="D47" s="617">
        <v>0</v>
      </c>
      <c r="E47" s="531">
        <v>2</v>
      </c>
      <c r="F47" s="617">
        <v>0</v>
      </c>
      <c r="G47" s="529">
        <v>10</v>
      </c>
      <c r="H47" s="490">
        <f t="shared" si="4"/>
        <v>0</v>
      </c>
      <c r="I47" s="357">
        <f t="shared" si="5"/>
        <v>12</v>
      </c>
    </row>
    <row r="48" spans="1:9" s="8" customFormat="1" ht="15.75" customHeight="1">
      <c r="A48" s="406">
        <v>24</v>
      </c>
      <c r="B48" s="535" t="s">
        <v>995</v>
      </c>
      <c r="C48" s="534" t="s">
        <v>994</v>
      </c>
      <c r="D48" s="617">
        <v>0</v>
      </c>
      <c r="E48" s="531">
        <v>2</v>
      </c>
      <c r="F48" s="617">
        <v>0</v>
      </c>
      <c r="G48" s="529">
        <v>10</v>
      </c>
      <c r="H48" s="490">
        <f t="shared" si="4"/>
        <v>0</v>
      </c>
      <c r="I48" s="357">
        <f t="shared" si="5"/>
        <v>12</v>
      </c>
    </row>
    <row r="49" spans="1:9" s="8" customFormat="1" ht="15.75" customHeight="1">
      <c r="A49" s="406">
        <v>25</v>
      </c>
      <c r="B49" s="535" t="s">
        <v>993</v>
      </c>
      <c r="C49" s="534" t="s">
        <v>992</v>
      </c>
      <c r="D49" s="617">
        <v>0</v>
      </c>
      <c r="E49" s="531">
        <v>2</v>
      </c>
      <c r="F49" s="617">
        <v>37.09090909090909</v>
      </c>
      <c r="G49" s="529">
        <v>30</v>
      </c>
      <c r="H49" s="490">
        <f t="shared" si="4"/>
        <v>37.09090909090909</v>
      </c>
      <c r="I49" s="357">
        <f t="shared" si="5"/>
        <v>32</v>
      </c>
    </row>
    <row r="50" spans="1:9" s="8" customFormat="1" ht="15.75" customHeight="1">
      <c r="A50" s="406">
        <v>26</v>
      </c>
      <c r="B50" s="535" t="s">
        <v>991</v>
      </c>
      <c r="C50" s="534" t="s">
        <v>990</v>
      </c>
      <c r="D50" s="617">
        <v>0</v>
      </c>
      <c r="E50" s="531">
        <v>2</v>
      </c>
      <c r="F50" s="617">
        <v>28.363636363636363</v>
      </c>
      <c r="G50" s="529">
        <v>30</v>
      </c>
      <c r="H50" s="490">
        <f t="shared" si="4"/>
        <v>28.363636363636363</v>
      </c>
      <c r="I50" s="357">
        <f t="shared" si="5"/>
        <v>32</v>
      </c>
    </row>
    <row r="51" spans="1:9" s="8" customFormat="1" ht="15.75" customHeight="1">
      <c r="A51" s="406">
        <v>27</v>
      </c>
      <c r="B51" s="535" t="s">
        <v>989</v>
      </c>
      <c r="C51" s="534" t="s">
        <v>988</v>
      </c>
      <c r="D51" s="617">
        <v>0</v>
      </c>
      <c r="E51" s="531">
        <v>2</v>
      </c>
      <c r="F51" s="617">
        <v>0</v>
      </c>
      <c r="G51" s="529">
        <v>10</v>
      </c>
      <c r="H51" s="490">
        <f t="shared" si="4"/>
        <v>0</v>
      </c>
      <c r="I51" s="357">
        <f t="shared" si="5"/>
        <v>12</v>
      </c>
    </row>
    <row r="52" spans="1:9" s="8" customFormat="1" ht="16.5" customHeight="1">
      <c r="A52" s="432">
        <v>28</v>
      </c>
      <c r="B52" s="533" t="s">
        <v>987</v>
      </c>
      <c r="C52" s="532" t="s">
        <v>986</v>
      </c>
      <c r="D52" s="617">
        <v>19.636363636363637</v>
      </c>
      <c r="E52" s="531">
        <v>20</v>
      </c>
      <c r="F52" s="617">
        <v>30.545454545454547</v>
      </c>
      <c r="G52" s="529">
        <v>35</v>
      </c>
      <c r="H52" s="490">
        <f t="shared" si="4"/>
        <v>50.18181818181819</v>
      </c>
      <c r="I52" s="357">
        <f t="shared" si="5"/>
        <v>55</v>
      </c>
    </row>
    <row r="53" spans="1:9" s="8" customFormat="1" ht="16.5" customHeight="1">
      <c r="A53" s="432">
        <v>29</v>
      </c>
      <c r="B53" s="360" t="s">
        <v>985</v>
      </c>
      <c r="C53" s="530" t="s">
        <v>984</v>
      </c>
      <c r="D53" s="617">
        <v>151.63636363636363</v>
      </c>
      <c r="E53" s="524">
        <v>152</v>
      </c>
      <c r="F53" s="617">
        <v>677.4545454545455</v>
      </c>
      <c r="G53" s="523">
        <v>1000</v>
      </c>
      <c r="H53" s="490">
        <f t="shared" si="4"/>
        <v>829.0909090909091</v>
      </c>
      <c r="I53" s="357">
        <f t="shared" si="5"/>
        <v>1152</v>
      </c>
    </row>
    <row r="54" spans="1:9" s="8" customFormat="1" ht="16.5" customHeight="1">
      <c r="A54" s="432">
        <v>30</v>
      </c>
      <c r="B54" s="360" t="s">
        <v>983</v>
      </c>
      <c r="C54" s="530" t="s">
        <v>982</v>
      </c>
      <c r="D54" s="617">
        <v>151.63636363636363</v>
      </c>
      <c r="E54" s="524">
        <v>152</v>
      </c>
      <c r="F54" s="617">
        <v>676.3636363636364</v>
      </c>
      <c r="G54" s="523">
        <v>1000</v>
      </c>
      <c r="H54" s="490">
        <f t="shared" si="4"/>
        <v>828</v>
      </c>
      <c r="I54" s="357">
        <f t="shared" si="5"/>
        <v>1152</v>
      </c>
    </row>
    <row r="55" spans="1:9" s="8" customFormat="1" ht="16.5" customHeight="1">
      <c r="A55" s="432">
        <v>31</v>
      </c>
      <c r="B55" s="360" t="s">
        <v>981</v>
      </c>
      <c r="C55" s="530" t="s">
        <v>980</v>
      </c>
      <c r="D55" s="617">
        <v>128.72727272727272</v>
      </c>
      <c r="E55" s="524">
        <v>129</v>
      </c>
      <c r="F55" s="617">
        <v>466.90909090909093</v>
      </c>
      <c r="G55" s="523">
        <v>500</v>
      </c>
      <c r="H55" s="490">
        <f t="shared" si="4"/>
        <v>595.6363636363636</v>
      </c>
      <c r="I55" s="357">
        <f t="shared" si="5"/>
        <v>629</v>
      </c>
    </row>
    <row r="56" spans="1:9" s="8" customFormat="1" ht="16.5" customHeight="1">
      <c r="A56" s="432">
        <v>32</v>
      </c>
      <c r="B56" s="360" t="s">
        <v>979</v>
      </c>
      <c r="C56" s="530" t="s">
        <v>978</v>
      </c>
      <c r="D56" s="617">
        <v>19.636363636363637</v>
      </c>
      <c r="E56" s="524">
        <v>20</v>
      </c>
      <c r="F56" s="617">
        <v>50.18181818181818</v>
      </c>
      <c r="G56" s="523">
        <v>100</v>
      </c>
      <c r="H56" s="490">
        <f t="shared" si="4"/>
        <v>69.81818181818181</v>
      </c>
      <c r="I56" s="357">
        <f t="shared" si="5"/>
        <v>120</v>
      </c>
    </row>
    <row r="57" spans="1:9" s="8" customFormat="1" ht="19.5" customHeight="1">
      <c r="A57" s="522" t="s">
        <v>977</v>
      </c>
      <c r="B57" s="521"/>
      <c r="C57" s="520"/>
      <c r="D57" s="519">
        <f>SUM(D58:D60)</f>
        <v>648</v>
      </c>
      <c r="E57" s="518">
        <f>SUM(E58:E60)</f>
        <v>660</v>
      </c>
      <c r="F57" s="517">
        <f>SUM(F58:F60)</f>
        <v>6372</v>
      </c>
      <c r="G57" s="527">
        <v>6000</v>
      </c>
      <c r="H57" s="515">
        <f t="shared" si="4"/>
        <v>7020</v>
      </c>
      <c r="I57" s="516">
        <f t="shared" si="5"/>
        <v>6660</v>
      </c>
    </row>
    <row r="58" spans="1:9" s="8" customFormat="1" ht="15" customHeight="1">
      <c r="A58" s="406">
        <v>1</v>
      </c>
      <c r="B58" s="499" t="s">
        <v>976</v>
      </c>
      <c r="C58" s="511" t="s">
        <v>975</v>
      </c>
      <c r="D58" s="618">
        <v>216</v>
      </c>
      <c r="E58" s="524">
        <v>220</v>
      </c>
      <c r="F58" s="619">
        <v>2124</v>
      </c>
      <c r="G58" s="529">
        <v>2300</v>
      </c>
      <c r="H58" s="490">
        <f t="shared" si="4"/>
        <v>2340</v>
      </c>
      <c r="I58" s="355">
        <f t="shared" si="5"/>
        <v>2520</v>
      </c>
    </row>
    <row r="59" spans="1:9" s="8" customFormat="1" ht="15" customHeight="1">
      <c r="A59" s="406">
        <v>2</v>
      </c>
      <c r="B59" s="499" t="s">
        <v>974</v>
      </c>
      <c r="C59" s="511" t="s">
        <v>973</v>
      </c>
      <c r="D59" s="618">
        <v>216</v>
      </c>
      <c r="E59" s="524">
        <v>220</v>
      </c>
      <c r="F59" s="619">
        <v>2124</v>
      </c>
      <c r="G59" s="529">
        <v>2300</v>
      </c>
      <c r="H59" s="490">
        <f t="shared" si="4"/>
        <v>2340</v>
      </c>
      <c r="I59" s="355">
        <f t="shared" si="5"/>
        <v>2520</v>
      </c>
    </row>
    <row r="60" spans="1:9" s="8" customFormat="1" ht="15" customHeight="1">
      <c r="A60" s="406">
        <v>3</v>
      </c>
      <c r="B60" s="499" t="s">
        <v>972</v>
      </c>
      <c r="C60" s="511" t="s">
        <v>971</v>
      </c>
      <c r="D60" s="618">
        <v>216</v>
      </c>
      <c r="E60" s="524">
        <v>220</v>
      </c>
      <c r="F60" s="619">
        <v>2124</v>
      </c>
      <c r="G60" s="529">
        <v>2300</v>
      </c>
      <c r="H60" s="490">
        <f t="shared" si="4"/>
        <v>2340</v>
      </c>
      <c r="I60" s="355">
        <f t="shared" si="5"/>
        <v>2520</v>
      </c>
    </row>
    <row r="61" spans="1:9" s="8" customFormat="1" ht="18" customHeight="1">
      <c r="A61" s="738" t="s">
        <v>970</v>
      </c>
      <c r="B61" s="739"/>
      <c r="C61" s="740"/>
      <c r="D61" s="519">
        <v>8</v>
      </c>
      <c r="E61" s="528">
        <v>8</v>
      </c>
      <c r="F61" s="517">
        <v>50</v>
      </c>
      <c r="G61" s="527">
        <v>60</v>
      </c>
      <c r="H61" s="515">
        <f t="shared" si="4"/>
        <v>58</v>
      </c>
      <c r="I61" s="516">
        <f t="shared" si="5"/>
        <v>68</v>
      </c>
    </row>
    <row r="62" spans="1:9" s="8" customFormat="1" ht="18" customHeight="1">
      <c r="A62" s="406">
        <v>1</v>
      </c>
      <c r="B62" s="526" t="s">
        <v>969</v>
      </c>
      <c r="C62" s="525" t="s">
        <v>968</v>
      </c>
      <c r="D62" s="618">
        <v>8</v>
      </c>
      <c r="E62" s="524">
        <v>8</v>
      </c>
      <c r="F62" s="619">
        <v>50</v>
      </c>
      <c r="G62" s="523">
        <v>60</v>
      </c>
      <c r="H62" s="490">
        <f t="shared" si="4"/>
        <v>58</v>
      </c>
      <c r="I62" s="355">
        <f t="shared" si="5"/>
        <v>68</v>
      </c>
    </row>
    <row r="63" spans="1:9" s="8" customFormat="1" ht="23.25" customHeight="1">
      <c r="A63" s="522" t="s">
        <v>967</v>
      </c>
      <c r="B63" s="521"/>
      <c r="C63" s="520"/>
      <c r="D63" s="519">
        <f aca="true" t="shared" si="6" ref="D63:I63">SUM(D64:D90)</f>
        <v>2237.454545454545</v>
      </c>
      <c r="E63" s="518">
        <f t="shared" si="6"/>
        <v>2381</v>
      </c>
      <c r="F63" s="519">
        <f t="shared" si="6"/>
        <v>16111.636363636362</v>
      </c>
      <c r="G63" s="519">
        <f t="shared" si="6"/>
        <v>19953</v>
      </c>
      <c r="H63" s="519">
        <f t="shared" si="6"/>
        <v>18348.272727272728</v>
      </c>
      <c r="I63" s="519">
        <f t="shared" si="6"/>
        <v>22334</v>
      </c>
    </row>
    <row r="64" spans="1:9" s="8" customFormat="1" ht="14.25" customHeight="1">
      <c r="A64" s="337">
        <v>1</v>
      </c>
      <c r="B64" s="509" t="s">
        <v>966</v>
      </c>
      <c r="C64" s="514" t="s">
        <v>965</v>
      </c>
      <c r="D64" s="616">
        <v>6.545454545454546</v>
      </c>
      <c r="E64" s="513">
        <v>10</v>
      </c>
      <c r="F64" s="616">
        <v>2.1818181818181817</v>
      </c>
      <c r="G64" s="358">
        <v>10</v>
      </c>
      <c r="H64" s="490">
        <f>D64+F64</f>
        <v>8.727272727272727</v>
      </c>
      <c r="I64" s="355">
        <f aca="true" t="shared" si="7" ref="I64:I90">E64+G64</f>
        <v>20</v>
      </c>
    </row>
    <row r="65" spans="1:9" s="8" customFormat="1" ht="14.25" customHeight="1">
      <c r="A65" s="337">
        <v>2</v>
      </c>
      <c r="B65" s="509" t="s">
        <v>964</v>
      </c>
      <c r="C65" s="514" t="s">
        <v>963</v>
      </c>
      <c r="D65" s="616">
        <v>4.363636363636363</v>
      </c>
      <c r="E65" s="513">
        <v>4</v>
      </c>
      <c r="F65" s="616">
        <v>0</v>
      </c>
      <c r="G65" s="358">
        <v>10</v>
      </c>
      <c r="H65" s="490">
        <f aca="true" t="shared" si="8" ref="H65:H90">D65+F65</f>
        <v>4.363636363636363</v>
      </c>
      <c r="I65" s="355">
        <f t="shared" si="7"/>
        <v>14</v>
      </c>
    </row>
    <row r="66" spans="1:9" s="8" customFormat="1" ht="14.25" customHeight="1">
      <c r="A66" s="337">
        <v>3</v>
      </c>
      <c r="B66" s="509" t="s">
        <v>962</v>
      </c>
      <c r="C66" s="514" t="s">
        <v>961</v>
      </c>
      <c r="D66" s="616">
        <v>132</v>
      </c>
      <c r="E66" s="513">
        <v>140</v>
      </c>
      <c r="F66" s="616">
        <v>1371.2727272727273</v>
      </c>
      <c r="G66" s="358">
        <v>1500</v>
      </c>
      <c r="H66" s="490">
        <f t="shared" si="8"/>
        <v>1503.2727272727273</v>
      </c>
      <c r="I66" s="355">
        <f t="shared" si="7"/>
        <v>1640</v>
      </c>
    </row>
    <row r="67" spans="1:9" s="8" customFormat="1" ht="14.25" customHeight="1">
      <c r="A67" s="337">
        <v>4</v>
      </c>
      <c r="B67" s="509" t="s">
        <v>960</v>
      </c>
      <c r="C67" s="514" t="s">
        <v>959</v>
      </c>
      <c r="D67" s="616">
        <v>26.181818181818183</v>
      </c>
      <c r="E67" s="513">
        <v>30</v>
      </c>
      <c r="F67" s="616">
        <v>2.1818181818181817</v>
      </c>
      <c r="G67" s="358">
        <v>5</v>
      </c>
      <c r="H67" s="490">
        <f t="shared" si="8"/>
        <v>28.363636363636367</v>
      </c>
      <c r="I67" s="355">
        <f t="shared" si="7"/>
        <v>35</v>
      </c>
    </row>
    <row r="68" spans="1:9" s="8" customFormat="1" ht="14.25" customHeight="1">
      <c r="A68" s="337">
        <v>5</v>
      </c>
      <c r="B68" s="509" t="s">
        <v>958</v>
      </c>
      <c r="C68" s="514" t="s">
        <v>957</v>
      </c>
      <c r="D68" s="616">
        <v>0</v>
      </c>
      <c r="E68" s="513">
        <v>1</v>
      </c>
      <c r="F68" s="616">
        <v>21.818181818181817</v>
      </c>
      <c r="G68" s="358">
        <v>40</v>
      </c>
      <c r="H68" s="490">
        <f t="shared" si="8"/>
        <v>21.818181818181817</v>
      </c>
      <c r="I68" s="355">
        <f t="shared" si="7"/>
        <v>41</v>
      </c>
    </row>
    <row r="69" spans="1:9" s="8" customFormat="1" ht="14.25" customHeight="1">
      <c r="A69" s="337">
        <v>6</v>
      </c>
      <c r="B69" s="509" t="s">
        <v>956</v>
      </c>
      <c r="C69" s="514" t="s">
        <v>955</v>
      </c>
      <c r="D69" s="616">
        <v>3.272727272727273</v>
      </c>
      <c r="E69" s="513">
        <v>3</v>
      </c>
      <c r="F69" s="616">
        <v>24</v>
      </c>
      <c r="G69" s="358">
        <v>30</v>
      </c>
      <c r="H69" s="490">
        <f t="shared" si="8"/>
        <v>27.272727272727273</v>
      </c>
      <c r="I69" s="355">
        <f t="shared" si="7"/>
        <v>33</v>
      </c>
    </row>
    <row r="70" spans="1:9" s="8" customFormat="1" ht="14.25" customHeight="1">
      <c r="A70" s="337">
        <v>7</v>
      </c>
      <c r="B70" s="509" t="s">
        <v>954</v>
      </c>
      <c r="C70" s="514" t="s">
        <v>953</v>
      </c>
      <c r="D70" s="616">
        <v>1.0909090909090908</v>
      </c>
      <c r="E70" s="513">
        <v>1</v>
      </c>
      <c r="F70" s="616">
        <v>26.181818181818183</v>
      </c>
      <c r="G70" s="358">
        <v>30</v>
      </c>
      <c r="H70" s="490">
        <f t="shared" si="8"/>
        <v>27.272727272727273</v>
      </c>
      <c r="I70" s="355">
        <f t="shared" si="7"/>
        <v>31</v>
      </c>
    </row>
    <row r="71" spans="1:9" s="8" customFormat="1" ht="14.25" customHeight="1">
      <c r="A71" s="337">
        <v>8</v>
      </c>
      <c r="B71" s="509" t="s">
        <v>952</v>
      </c>
      <c r="C71" s="514" t="s">
        <v>951</v>
      </c>
      <c r="D71" s="616">
        <v>157.0909090909091</v>
      </c>
      <c r="E71" s="513">
        <v>160</v>
      </c>
      <c r="F71" s="616">
        <v>618.5454545454545</v>
      </c>
      <c r="G71" s="358">
        <v>1000</v>
      </c>
      <c r="H71" s="490">
        <f t="shared" si="8"/>
        <v>775.6363636363636</v>
      </c>
      <c r="I71" s="355">
        <f t="shared" si="7"/>
        <v>1160</v>
      </c>
    </row>
    <row r="72" spans="1:9" s="8" customFormat="1" ht="12.75">
      <c r="A72" s="406">
        <v>9</v>
      </c>
      <c r="B72" s="509" t="s">
        <v>950</v>
      </c>
      <c r="C72" s="508" t="s">
        <v>949</v>
      </c>
      <c r="D72" s="616">
        <v>175.63636363636363</v>
      </c>
      <c r="E72" s="506">
        <v>180</v>
      </c>
      <c r="F72" s="616">
        <v>637.0909090909091</v>
      </c>
      <c r="G72" s="502">
        <v>1115</v>
      </c>
      <c r="H72" s="490">
        <f t="shared" si="8"/>
        <v>812.7272727272727</v>
      </c>
      <c r="I72" s="355">
        <f t="shared" si="7"/>
        <v>1295</v>
      </c>
    </row>
    <row r="73" spans="1:9" s="8" customFormat="1" ht="12.75">
      <c r="A73" s="406">
        <v>10</v>
      </c>
      <c r="B73" s="512" t="s">
        <v>948</v>
      </c>
      <c r="C73" s="511" t="s">
        <v>947</v>
      </c>
      <c r="D73" s="616">
        <v>350.1818181818182</v>
      </c>
      <c r="E73" s="506">
        <v>400</v>
      </c>
      <c r="F73" s="616">
        <v>1292.7272727272727</v>
      </c>
      <c r="G73" s="502">
        <v>1672</v>
      </c>
      <c r="H73" s="490">
        <f t="shared" si="8"/>
        <v>1642.909090909091</v>
      </c>
      <c r="I73" s="355">
        <f t="shared" si="7"/>
        <v>2072</v>
      </c>
    </row>
    <row r="74" spans="1:9" s="8" customFormat="1" ht="12.75">
      <c r="A74" s="406">
        <v>11</v>
      </c>
      <c r="B74" s="509" t="s">
        <v>946</v>
      </c>
      <c r="C74" s="510" t="s">
        <v>945</v>
      </c>
      <c r="D74" s="616">
        <v>481.09090909090907</v>
      </c>
      <c r="E74" s="506">
        <v>500</v>
      </c>
      <c r="F74" s="616">
        <v>2816.7272727272725</v>
      </c>
      <c r="G74" s="502">
        <v>2900</v>
      </c>
      <c r="H74" s="490">
        <f t="shared" si="8"/>
        <v>3297.8181818181815</v>
      </c>
      <c r="I74" s="355">
        <f t="shared" si="7"/>
        <v>3400</v>
      </c>
    </row>
    <row r="75" spans="1:9" s="8" customFormat="1" ht="12.75">
      <c r="A75" s="406">
        <v>12</v>
      </c>
      <c r="B75" s="509" t="s">
        <v>944</v>
      </c>
      <c r="C75" s="508" t="s">
        <v>943</v>
      </c>
      <c r="D75" s="616">
        <v>5.454545454545454</v>
      </c>
      <c r="E75" s="506">
        <v>5</v>
      </c>
      <c r="F75" s="616">
        <v>7.636363636363637</v>
      </c>
      <c r="G75" s="502">
        <v>10</v>
      </c>
      <c r="H75" s="490">
        <f t="shared" si="8"/>
        <v>13.09090909090909</v>
      </c>
      <c r="I75" s="355">
        <f t="shared" si="7"/>
        <v>15</v>
      </c>
    </row>
    <row r="76" spans="1:9" s="8" customFormat="1" ht="12.75">
      <c r="A76" s="406">
        <v>13</v>
      </c>
      <c r="B76" s="509" t="s">
        <v>942</v>
      </c>
      <c r="C76" s="508" t="s">
        <v>941</v>
      </c>
      <c r="D76" s="616">
        <v>33.81818181818182</v>
      </c>
      <c r="E76" s="506">
        <v>40</v>
      </c>
      <c r="F76" s="616">
        <v>370.90909090909093</v>
      </c>
      <c r="G76" s="502">
        <v>380</v>
      </c>
      <c r="H76" s="490">
        <f t="shared" si="8"/>
        <v>404.72727272727275</v>
      </c>
      <c r="I76" s="355">
        <f t="shared" si="7"/>
        <v>420</v>
      </c>
    </row>
    <row r="77" spans="1:9" s="8" customFormat="1" ht="12.75">
      <c r="A77" s="337">
        <v>14</v>
      </c>
      <c r="B77" s="499" t="s">
        <v>940</v>
      </c>
      <c r="C77" s="508" t="s">
        <v>939</v>
      </c>
      <c r="D77" s="616">
        <v>41.45454545454545</v>
      </c>
      <c r="E77" s="507">
        <v>50</v>
      </c>
      <c r="F77" s="616">
        <v>376.3636363636364</v>
      </c>
      <c r="G77" s="358">
        <v>380</v>
      </c>
      <c r="H77" s="490">
        <f t="shared" si="8"/>
        <v>417.8181818181818</v>
      </c>
      <c r="I77" s="355">
        <f t="shared" si="7"/>
        <v>430</v>
      </c>
    </row>
    <row r="78" spans="1:9" s="8" customFormat="1" ht="26.25" customHeight="1">
      <c r="A78" s="406">
        <v>15</v>
      </c>
      <c r="B78" s="499" t="s">
        <v>938</v>
      </c>
      <c r="C78" s="508" t="s">
        <v>937</v>
      </c>
      <c r="D78" s="616">
        <v>70.9090909090909</v>
      </c>
      <c r="E78" s="506">
        <v>100</v>
      </c>
      <c r="F78" s="616">
        <v>392.72727272727275</v>
      </c>
      <c r="G78" s="502">
        <v>500</v>
      </c>
      <c r="H78" s="490">
        <f t="shared" si="8"/>
        <v>463.6363636363636</v>
      </c>
      <c r="I78" s="355">
        <f t="shared" si="7"/>
        <v>600</v>
      </c>
    </row>
    <row r="79" spans="1:9" s="8" customFormat="1" ht="12.75">
      <c r="A79" s="406">
        <v>16</v>
      </c>
      <c r="B79" s="499" t="s">
        <v>936</v>
      </c>
      <c r="C79" s="508" t="s">
        <v>935</v>
      </c>
      <c r="D79" s="616">
        <v>82.9090909090909</v>
      </c>
      <c r="E79" s="507">
        <v>90</v>
      </c>
      <c r="F79" s="616">
        <v>2468.7272727272725</v>
      </c>
      <c r="G79" s="358">
        <v>3385</v>
      </c>
      <c r="H79" s="490">
        <f t="shared" si="8"/>
        <v>2551.6363636363635</v>
      </c>
      <c r="I79" s="355">
        <f t="shared" si="7"/>
        <v>3475</v>
      </c>
    </row>
    <row r="80" spans="1:9" s="8" customFormat="1" ht="12.75">
      <c r="A80" s="337">
        <v>17</v>
      </c>
      <c r="B80" s="499" t="s">
        <v>934</v>
      </c>
      <c r="C80" s="508" t="s">
        <v>933</v>
      </c>
      <c r="D80" s="616">
        <v>218.1818181818182</v>
      </c>
      <c r="E80" s="507">
        <v>220</v>
      </c>
      <c r="F80" s="616">
        <v>1136.7272727272727</v>
      </c>
      <c r="G80" s="358">
        <v>1200</v>
      </c>
      <c r="H80" s="490">
        <f t="shared" si="8"/>
        <v>1354.909090909091</v>
      </c>
      <c r="I80" s="355">
        <f t="shared" si="7"/>
        <v>1420</v>
      </c>
    </row>
    <row r="81" spans="1:9" s="8" customFormat="1" ht="12.75">
      <c r="A81" s="406">
        <v>18</v>
      </c>
      <c r="B81" s="505" t="s">
        <v>921</v>
      </c>
      <c r="C81" s="504" t="s">
        <v>932</v>
      </c>
      <c r="D81" s="616">
        <v>0</v>
      </c>
      <c r="E81" s="506">
        <v>23</v>
      </c>
      <c r="F81" s="616">
        <v>0</v>
      </c>
      <c r="G81" s="502">
        <v>1230</v>
      </c>
      <c r="H81" s="490">
        <f t="shared" si="8"/>
        <v>0</v>
      </c>
      <c r="I81" s="355">
        <f t="shared" si="7"/>
        <v>1253</v>
      </c>
    </row>
    <row r="82" spans="1:9" s="8" customFormat="1" ht="12.75">
      <c r="A82" s="406">
        <v>19</v>
      </c>
      <c r="B82" s="505" t="s">
        <v>931</v>
      </c>
      <c r="C82" s="504" t="s">
        <v>930</v>
      </c>
      <c r="D82" s="616">
        <v>88.36363636363636</v>
      </c>
      <c r="E82" s="506">
        <v>100</v>
      </c>
      <c r="F82" s="616">
        <v>146.1818181818182</v>
      </c>
      <c r="G82" s="502">
        <v>146</v>
      </c>
      <c r="H82" s="490">
        <f t="shared" si="8"/>
        <v>234.54545454545456</v>
      </c>
      <c r="I82" s="355">
        <f t="shared" si="7"/>
        <v>246</v>
      </c>
    </row>
    <row r="83" spans="1:9" s="8" customFormat="1" ht="12.75">
      <c r="A83" s="432">
        <v>20</v>
      </c>
      <c r="B83" s="505" t="s">
        <v>929</v>
      </c>
      <c r="C83" s="504" t="s">
        <v>928</v>
      </c>
      <c r="D83" s="616">
        <v>0</v>
      </c>
      <c r="E83" s="506">
        <v>2</v>
      </c>
      <c r="F83" s="616">
        <v>21.818181818181817</v>
      </c>
      <c r="G83" s="502">
        <v>50</v>
      </c>
      <c r="H83" s="490">
        <f t="shared" si="8"/>
        <v>21.818181818181817</v>
      </c>
      <c r="I83" s="355">
        <f t="shared" si="7"/>
        <v>52</v>
      </c>
    </row>
    <row r="84" spans="1:9" s="8" customFormat="1" ht="25.5">
      <c r="A84" s="432">
        <v>21</v>
      </c>
      <c r="B84" s="505" t="s">
        <v>927</v>
      </c>
      <c r="C84" s="504" t="s">
        <v>926</v>
      </c>
      <c r="D84" s="616">
        <v>4.363636363636363</v>
      </c>
      <c r="E84" s="506">
        <v>2</v>
      </c>
      <c r="F84" s="616">
        <v>41.45454545454545</v>
      </c>
      <c r="G84" s="502">
        <v>100</v>
      </c>
      <c r="H84" s="490">
        <v>45</v>
      </c>
      <c r="I84" s="355">
        <f t="shared" si="7"/>
        <v>102</v>
      </c>
    </row>
    <row r="85" spans="1:9" s="8" customFormat="1" ht="12.75">
      <c r="A85" s="432">
        <v>22</v>
      </c>
      <c r="B85" s="505" t="s">
        <v>925</v>
      </c>
      <c r="C85" s="504" t="s">
        <v>924</v>
      </c>
      <c r="D85" s="616">
        <v>211.63636363636363</v>
      </c>
      <c r="E85" s="503">
        <v>220</v>
      </c>
      <c r="F85" s="616">
        <v>1339.6363636363637</v>
      </c>
      <c r="G85" s="502">
        <v>1500</v>
      </c>
      <c r="H85" s="490">
        <f t="shared" si="8"/>
        <v>1551.2727272727275</v>
      </c>
      <c r="I85" s="355">
        <f t="shared" si="7"/>
        <v>1720</v>
      </c>
    </row>
    <row r="86" spans="1:9" s="8" customFormat="1" ht="12.75">
      <c r="A86" s="406">
        <v>23</v>
      </c>
      <c r="B86" s="499" t="s">
        <v>923</v>
      </c>
      <c r="C86" s="501" t="s">
        <v>922</v>
      </c>
      <c r="D86" s="616">
        <v>38.18181818181818</v>
      </c>
      <c r="E86" s="497">
        <v>40</v>
      </c>
      <c r="F86" s="616">
        <v>1197.8181818181818</v>
      </c>
      <c r="G86" s="500">
        <v>1300</v>
      </c>
      <c r="H86" s="490">
        <f t="shared" si="8"/>
        <v>1236</v>
      </c>
      <c r="I86" s="355">
        <f t="shared" si="7"/>
        <v>1340</v>
      </c>
    </row>
    <row r="87" spans="1:9" s="8" customFormat="1" ht="12.75">
      <c r="A87" s="406">
        <v>24</v>
      </c>
      <c r="B87" s="499" t="s">
        <v>921</v>
      </c>
      <c r="C87" s="498" t="s">
        <v>920</v>
      </c>
      <c r="D87" s="616">
        <v>38.18181818181818</v>
      </c>
      <c r="E87" s="497">
        <v>40</v>
      </c>
      <c r="F87" s="616">
        <v>1196.7272727272727</v>
      </c>
      <c r="G87" s="496">
        <v>1300</v>
      </c>
      <c r="H87" s="490">
        <f t="shared" si="8"/>
        <v>1234.909090909091</v>
      </c>
      <c r="I87" s="355">
        <f t="shared" si="7"/>
        <v>1340</v>
      </c>
    </row>
    <row r="88" spans="1:9" s="8" customFormat="1" ht="15">
      <c r="A88" s="337">
        <v>25</v>
      </c>
      <c r="B88" s="494" t="s">
        <v>919</v>
      </c>
      <c r="C88" s="493" t="s">
        <v>918</v>
      </c>
      <c r="D88" s="616">
        <v>0</v>
      </c>
      <c r="E88" s="495">
        <v>5</v>
      </c>
      <c r="F88" s="616">
        <v>17.454545454545453</v>
      </c>
      <c r="G88" s="336">
        <v>30</v>
      </c>
      <c r="H88" s="490">
        <f t="shared" si="8"/>
        <v>17.454545454545453</v>
      </c>
      <c r="I88" s="355">
        <f t="shared" si="7"/>
        <v>35</v>
      </c>
    </row>
    <row r="89" spans="1:9" s="8" customFormat="1" ht="15">
      <c r="A89" s="337">
        <v>26</v>
      </c>
      <c r="B89" s="494" t="s">
        <v>917</v>
      </c>
      <c r="C89" s="493" t="s">
        <v>916</v>
      </c>
      <c r="D89" s="616">
        <v>46.90909090909091</v>
      </c>
      <c r="E89" s="495">
        <v>5</v>
      </c>
      <c r="F89" s="616">
        <v>512.7272727272727</v>
      </c>
      <c r="G89" s="336">
        <v>50</v>
      </c>
      <c r="H89" s="490">
        <f t="shared" si="8"/>
        <v>559.6363636363636</v>
      </c>
      <c r="I89" s="355">
        <f t="shared" si="7"/>
        <v>55</v>
      </c>
    </row>
    <row r="90" spans="1:9" s="8" customFormat="1" ht="25.5">
      <c r="A90" s="337">
        <v>27</v>
      </c>
      <c r="B90" s="494" t="s">
        <v>915</v>
      </c>
      <c r="C90" s="493" t="s">
        <v>914</v>
      </c>
      <c r="D90" s="616">
        <v>19.636363636363637</v>
      </c>
      <c r="E90" s="492">
        <v>10</v>
      </c>
      <c r="F90" s="616">
        <v>72</v>
      </c>
      <c r="G90" s="336">
        <v>80</v>
      </c>
      <c r="H90" s="490">
        <f t="shared" si="8"/>
        <v>91.63636363636364</v>
      </c>
      <c r="I90" s="355">
        <f t="shared" si="7"/>
        <v>90</v>
      </c>
    </row>
    <row r="91" spans="1:9" s="8" customFormat="1" ht="15" customHeight="1">
      <c r="A91" s="489" t="s">
        <v>913</v>
      </c>
      <c r="B91" s="488"/>
      <c r="C91" s="485"/>
      <c r="D91" s="484"/>
      <c r="E91" s="483"/>
      <c r="F91" s="482"/>
      <c r="G91" s="481"/>
      <c r="H91" s="490"/>
      <c r="I91" s="481"/>
    </row>
    <row r="92" spans="1:9" s="8" customFormat="1" ht="12.75">
      <c r="A92" s="491"/>
      <c r="B92" s="486"/>
      <c r="C92" s="485"/>
      <c r="D92" s="484"/>
      <c r="E92" s="483"/>
      <c r="F92" s="482"/>
      <c r="G92" s="481"/>
      <c r="H92" s="490"/>
      <c r="I92" s="481"/>
    </row>
    <row r="93" spans="1:9" s="8" customFormat="1" ht="12.75">
      <c r="A93" s="489" t="s">
        <v>912</v>
      </c>
      <c r="B93" s="488"/>
      <c r="C93" s="485"/>
      <c r="D93" s="484"/>
      <c r="E93" s="483"/>
      <c r="F93" s="482"/>
      <c r="G93" s="481"/>
      <c r="H93" s="480"/>
      <c r="I93" s="481"/>
    </row>
    <row r="94" spans="1:9" s="8" customFormat="1" ht="12.75">
      <c r="A94" s="487"/>
      <c r="B94" s="486"/>
      <c r="C94" s="485"/>
      <c r="D94" s="484"/>
      <c r="E94" s="483"/>
      <c r="F94" s="482"/>
      <c r="G94" s="481"/>
      <c r="H94" s="480"/>
      <c r="I94" s="481"/>
    </row>
    <row r="95" spans="1:9" s="8" customFormat="1" ht="0.75" customHeight="1" thickBot="1">
      <c r="A95" s="479"/>
      <c r="B95" s="478"/>
      <c r="C95" s="477"/>
      <c r="D95" s="476"/>
      <c r="E95" s="476"/>
      <c r="F95" s="475"/>
      <c r="G95" s="475"/>
      <c r="H95" s="475"/>
      <c r="I95" s="474"/>
    </row>
    <row r="96" spans="1:9" s="8" customFormat="1" ht="0.75" customHeight="1">
      <c r="A96" s="473"/>
      <c r="B96" s="473"/>
      <c r="C96" s="472"/>
      <c r="D96" s="471"/>
      <c r="E96" s="471"/>
      <c r="F96" s="470"/>
      <c r="G96" s="470"/>
      <c r="H96" s="470"/>
      <c r="I96" s="470"/>
    </row>
    <row r="97" spans="1:9" s="8" customFormat="1" ht="0.75" customHeight="1">
      <c r="A97" s="473"/>
      <c r="B97" s="473"/>
      <c r="C97" s="472"/>
      <c r="D97" s="471"/>
      <c r="E97" s="471"/>
      <c r="F97" s="470"/>
      <c r="G97" s="470"/>
      <c r="H97" s="470"/>
      <c r="I97" s="470"/>
    </row>
    <row r="98" spans="1:9" s="8" customFormat="1" ht="0.75" customHeight="1">
      <c r="A98" s="473"/>
      <c r="B98" s="473"/>
      <c r="C98" s="472"/>
      <c r="D98" s="471"/>
      <c r="E98" s="471"/>
      <c r="F98" s="470"/>
      <c r="G98" s="470"/>
      <c r="H98" s="470"/>
      <c r="I98" s="470"/>
    </row>
    <row r="99" spans="1:9" s="8" customFormat="1" ht="0.75" customHeight="1">
      <c r="A99" s="473"/>
      <c r="B99" s="473"/>
      <c r="C99" s="472"/>
      <c r="D99" s="471"/>
      <c r="E99" s="471"/>
      <c r="F99" s="470"/>
      <c r="G99" s="470"/>
      <c r="H99" s="470"/>
      <c r="I99" s="470"/>
    </row>
    <row r="100" spans="1:9" s="8" customFormat="1" ht="0.75" customHeight="1">
      <c r="A100" s="473"/>
      <c r="B100" s="473"/>
      <c r="C100" s="472"/>
      <c r="D100" s="471"/>
      <c r="E100" s="471"/>
      <c r="F100" s="470"/>
      <c r="G100" s="470"/>
      <c r="H100" s="470"/>
      <c r="I100" s="470"/>
    </row>
    <row r="101" spans="1:9" s="8" customFormat="1" ht="0.75" customHeight="1">
      <c r="A101" s="473"/>
      <c r="B101" s="473"/>
      <c r="C101" s="472"/>
      <c r="D101" s="471"/>
      <c r="E101" s="471"/>
      <c r="F101" s="470"/>
      <c r="G101" s="470"/>
      <c r="H101" s="470"/>
      <c r="I101" s="470"/>
    </row>
    <row r="102" spans="1:9" s="8" customFormat="1" ht="0.75" customHeight="1">
      <c r="A102" s="473"/>
      <c r="B102" s="473"/>
      <c r="C102" s="472"/>
      <c r="D102" s="471"/>
      <c r="E102" s="471"/>
      <c r="F102" s="470"/>
      <c r="G102" s="470"/>
      <c r="H102" s="470"/>
      <c r="I102" s="470"/>
    </row>
    <row r="103" spans="1:9" s="8" customFormat="1" ht="0.75" customHeight="1">
      <c r="A103" s="473"/>
      <c r="B103" s="473"/>
      <c r="C103" s="472"/>
      <c r="D103" s="471"/>
      <c r="E103" s="471"/>
      <c r="F103" s="470"/>
      <c r="G103" s="470"/>
      <c r="H103" s="470"/>
      <c r="I103" s="470"/>
    </row>
    <row r="104" spans="1:9" s="8" customFormat="1" ht="0.75" customHeight="1">
      <c r="A104" s="473"/>
      <c r="B104" s="473"/>
      <c r="C104" s="472"/>
      <c r="D104" s="471"/>
      <c r="E104" s="471"/>
      <c r="F104" s="470"/>
      <c r="G104" s="470"/>
      <c r="H104" s="470"/>
      <c r="I104" s="470"/>
    </row>
    <row r="105" spans="1:9" s="8" customFormat="1" ht="0.75" customHeight="1">
      <c r="A105" s="411"/>
      <c r="B105" s="733"/>
      <c r="C105" s="733"/>
      <c r="D105" s="733"/>
      <c r="E105" s="733"/>
      <c r="F105" s="733"/>
      <c r="G105" s="733"/>
      <c r="H105" s="733"/>
      <c r="I105" s="411"/>
    </row>
  </sheetData>
  <sheetProtection/>
  <mergeCells count="8">
    <mergeCell ref="B105:H105"/>
    <mergeCell ref="H7:I7"/>
    <mergeCell ref="D7:E7"/>
    <mergeCell ref="F7:G7"/>
    <mergeCell ref="A61:C61"/>
    <mergeCell ref="A7:A8"/>
    <mergeCell ref="B7:B8"/>
    <mergeCell ref="C7:C8"/>
  </mergeCells>
  <printOptions horizontalCentered="1"/>
  <pageMargins left="0.15748031496062992" right="0.7480314960629921" top="0.5905511811023623" bottom="0.5905511811023623" header="0.5118110236220472" footer="0.5118110236220472"/>
  <pageSetup horizontalDpi="600" verticalDpi="600" orientation="landscape" paperSize="9" scale="80" r:id="rId1"/>
  <headerFooter alignWithMargins="0">
    <oddFooter xml:space="preserve">&amp;R&amp;P+27  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SheetLayoutView="100" zoomScalePageLayoutView="0" workbookViewId="0" topLeftCell="A1">
      <selection activeCell="A19" sqref="A19:T19"/>
    </sheetView>
  </sheetViews>
  <sheetFormatPr defaultColWidth="9.00390625" defaultRowHeight="12.75"/>
  <cols>
    <col min="1" max="1" width="9.875" style="0" customWidth="1"/>
    <col min="2" max="2" width="27.25390625" style="0" customWidth="1"/>
    <col min="3" max="3" width="6.625" style="0" customWidth="1"/>
    <col min="4" max="4" width="5.625" style="0" customWidth="1"/>
    <col min="5" max="5" width="5.125" style="0" customWidth="1"/>
    <col min="6" max="6" width="5.25390625" style="0" customWidth="1"/>
    <col min="7" max="7" width="5.875" style="0" customWidth="1"/>
    <col min="8" max="8" width="6.125" style="0" customWidth="1"/>
    <col min="9" max="9" width="5.25390625" style="0" customWidth="1"/>
    <col min="10" max="10" width="4.875" style="0" customWidth="1"/>
    <col min="11" max="11" width="6.25390625" style="0" bestFit="1" customWidth="1"/>
    <col min="12" max="12" width="5.625" style="0" customWidth="1"/>
    <col min="13" max="13" width="5.25390625" style="0" customWidth="1"/>
    <col min="14" max="14" width="5.625" style="0" customWidth="1"/>
    <col min="15" max="15" width="6.25390625" style="0" bestFit="1" customWidth="1"/>
    <col min="16" max="16" width="5.625" style="0" customWidth="1"/>
    <col min="17" max="17" width="6.125" style="0" bestFit="1" customWidth="1"/>
    <col min="18" max="18" width="5.75390625" style="0" customWidth="1"/>
    <col min="19" max="19" width="7.375" style="0" customWidth="1"/>
    <col min="20" max="20" width="7.25390625" style="0" customWidth="1"/>
  </cols>
  <sheetData>
    <row r="1" spans="1:20" ht="12.75">
      <c r="A1" s="174"/>
      <c r="B1" s="175" t="s">
        <v>51</v>
      </c>
      <c r="C1" s="166" t="str">
        <f>'Kadar.ode.'!C1</f>
        <v>Специјална болница Сокобања-Сокобања</v>
      </c>
      <c r="D1" s="170"/>
      <c r="E1" s="170"/>
      <c r="F1" s="172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2"/>
    </row>
    <row r="2" spans="1:20" ht="12.75">
      <c r="A2" s="174"/>
      <c r="B2" s="175" t="s">
        <v>52</v>
      </c>
      <c r="C2" s="166">
        <f>'Kadar.ode.'!C2</f>
        <v>7248261</v>
      </c>
      <c r="D2" s="170"/>
      <c r="E2" s="170"/>
      <c r="F2" s="172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2"/>
    </row>
    <row r="3" spans="1:20" ht="12.75">
      <c r="A3" s="174"/>
      <c r="B3" s="175" t="s">
        <v>54</v>
      </c>
      <c r="C3" s="166" t="str">
        <f>'Kadar.ode.'!C3</f>
        <v>31.12.2015.</v>
      </c>
      <c r="D3" s="170"/>
      <c r="E3" s="170"/>
      <c r="F3" s="172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2"/>
    </row>
    <row r="4" spans="1:20" ht="14.25">
      <c r="A4" s="174"/>
      <c r="B4" s="175" t="s">
        <v>53</v>
      </c>
      <c r="C4" s="167" t="s">
        <v>24</v>
      </c>
      <c r="D4" s="171"/>
      <c r="E4" s="171"/>
      <c r="F4" s="17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47"/>
      <c r="T4" s="113"/>
    </row>
    <row r="5" spans="1:20" ht="12.7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13"/>
      <c r="T5" s="113"/>
    </row>
    <row r="6" spans="1:20" ht="12.75" customHeight="1">
      <c r="A6" s="651" t="s">
        <v>1147</v>
      </c>
      <c r="B6" s="651" t="s">
        <v>185</v>
      </c>
      <c r="C6" s="753" t="s">
        <v>147</v>
      </c>
      <c r="D6" s="754"/>
      <c r="E6" s="754"/>
      <c r="F6" s="754"/>
      <c r="G6" s="754"/>
      <c r="H6" s="754"/>
      <c r="I6" s="754"/>
      <c r="J6" s="754"/>
      <c r="K6" s="753" t="s">
        <v>148</v>
      </c>
      <c r="L6" s="754"/>
      <c r="M6" s="754"/>
      <c r="N6" s="754"/>
      <c r="O6" s="754"/>
      <c r="P6" s="754"/>
      <c r="Q6" s="754"/>
      <c r="R6" s="754"/>
      <c r="S6" s="747" t="s">
        <v>149</v>
      </c>
      <c r="T6" s="747" t="s">
        <v>106</v>
      </c>
    </row>
    <row r="7" spans="1:20" ht="18.75" customHeight="1" thickBot="1">
      <c r="A7" s="645"/>
      <c r="B7" s="645"/>
      <c r="C7" s="750" t="s">
        <v>194</v>
      </c>
      <c r="D7" s="751"/>
      <c r="E7" s="751"/>
      <c r="F7" s="752"/>
      <c r="G7" s="750" t="s">
        <v>195</v>
      </c>
      <c r="H7" s="751"/>
      <c r="I7" s="751"/>
      <c r="J7" s="752"/>
      <c r="K7" s="750" t="s">
        <v>194</v>
      </c>
      <c r="L7" s="751"/>
      <c r="M7" s="751"/>
      <c r="N7" s="752"/>
      <c r="O7" s="750" t="s">
        <v>195</v>
      </c>
      <c r="P7" s="751"/>
      <c r="Q7" s="751"/>
      <c r="R7" s="751"/>
      <c r="S7" s="748"/>
      <c r="T7" s="748"/>
    </row>
    <row r="8" spans="1:20" ht="24" thickBot="1" thickTop="1">
      <c r="A8" s="245"/>
      <c r="B8" s="134"/>
      <c r="C8" s="184" t="s">
        <v>1184</v>
      </c>
      <c r="D8" s="184" t="s">
        <v>1212</v>
      </c>
      <c r="E8" s="184" t="s">
        <v>1211</v>
      </c>
      <c r="F8" s="184" t="s">
        <v>1210</v>
      </c>
      <c r="G8" s="184" t="s">
        <v>1184</v>
      </c>
      <c r="H8" s="184" t="s">
        <v>1212</v>
      </c>
      <c r="I8" s="184" t="s">
        <v>1211</v>
      </c>
      <c r="J8" s="184" t="s">
        <v>1210</v>
      </c>
      <c r="K8" s="184" t="s">
        <v>1184</v>
      </c>
      <c r="L8" s="184" t="s">
        <v>1212</v>
      </c>
      <c r="M8" s="184" t="s">
        <v>1211</v>
      </c>
      <c r="N8" s="184" t="s">
        <v>1210</v>
      </c>
      <c r="O8" s="184" t="s">
        <v>1184</v>
      </c>
      <c r="P8" s="184" t="s">
        <v>1212</v>
      </c>
      <c r="Q8" s="184" t="s">
        <v>1211</v>
      </c>
      <c r="R8" s="184" t="s">
        <v>1210</v>
      </c>
      <c r="S8" s="749"/>
      <c r="T8" s="749"/>
    </row>
    <row r="9" spans="1:20" ht="13.5" customHeight="1" thickTop="1">
      <c r="A9" s="222" t="s">
        <v>38</v>
      </c>
      <c r="B9" s="227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01"/>
      <c r="S9" s="109"/>
      <c r="T9" s="246"/>
    </row>
    <row r="10" spans="1:20" ht="12.75">
      <c r="A10" s="138" t="s">
        <v>39</v>
      </c>
      <c r="B10" s="138" t="s">
        <v>40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18"/>
      <c r="S10" s="107"/>
      <c r="T10" s="247"/>
    </row>
    <row r="11" spans="1:20" ht="25.5">
      <c r="A11" s="138" t="s">
        <v>39</v>
      </c>
      <c r="B11" s="138" t="s">
        <v>41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50"/>
      <c r="S11" s="106"/>
      <c r="T11" s="247"/>
    </row>
    <row r="12" spans="1:20" ht="12.75">
      <c r="A12" s="138" t="s">
        <v>42</v>
      </c>
      <c r="B12" s="138" t="s">
        <v>43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18"/>
      <c r="S12" s="107"/>
      <c r="T12" s="247"/>
    </row>
    <row r="13" spans="1:20" ht="12.75">
      <c r="A13" s="136" t="s">
        <v>44</v>
      </c>
      <c r="B13" s="151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01"/>
      <c r="S13" s="109"/>
      <c r="T13" s="246"/>
    </row>
    <row r="14" spans="1:20" ht="38.25">
      <c r="A14" s="138" t="s">
        <v>45</v>
      </c>
      <c r="B14" s="138" t="s">
        <v>143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18"/>
      <c r="S14" s="107"/>
      <c r="T14" s="247"/>
    </row>
    <row r="15" spans="1:20" ht="25.5">
      <c r="A15" s="138" t="s">
        <v>45</v>
      </c>
      <c r="B15" s="138" t="s">
        <v>144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18"/>
      <c r="S15" s="107"/>
      <c r="T15" s="247"/>
    </row>
    <row r="16" spans="1:20" ht="51">
      <c r="A16" s="138" t="s">
        <v>46</v>
      </c>
      <c r="B16" s="138" t="s">
        <v>145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01"/>
      <c r="S16" s="109"/>
      <c r="T16" s="246"/>
    </row>
    <row r="17" spans="1:20" ht="12.75">
      <c r="A17" s="139" t="s">
        <v>146</v>
      </c>
      <c r="B17" s="140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2"/>
      <c r="S17" s="135"/>
      <c r="T17" s="248"/>
    </row>
    <row r="18" spans="1:20" ht="12.75">
      <c r="A18" s="143" t="s">
        <v>47</v>
      </c>
      <c r="B18" s="135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5"/>
      <c r="S18" s="146"/>
      <c r="T18" s="249"/>
    </row>
    <row r="19" spans="1:20" ht="12.75">
      <c r="A19" s="755" t="s">
        <v>1184</v>
      </c>
      <c r="B19" s="75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250"/>
      <c r="S19" s="251"/>
      <c r="T19" s="252"/>
    </row>
  </sheetData>
  <sheetProtection/>
  <mergeCells count="11">
    <mergeCell ref="A19:B19"/>
    <mergeCell ref="A6:A7"/>
    <mergeCell ref="B6:B7"/>
    <mergeCell ref="T6:T8"/>
    <mergeCell ref="C7:F7"/>
    <mergeCell ref="G7:J7"/>
    <mergeCell ref="K7:N7"/>
    <mergeCell ref="O7:R7"/>
    <mergeCell ref="C6:J6"/>
    <mergeCell ref="K6:R6"/>
    <mergeCell ref="S6:S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64"/>
  <sheetViews>
    <sheetView view="pageBreakPreview" zoomScaleSheetLayoutView="100" workbookViewId="0" topLeftCell="A4">
      <selection activeCell="B24" sqref="B24"/>
    </sheetView>
  </sheetViews>
  <sheetFormatPr defaultColWidth="9.00390625" defaultRowHeight="12.75"/>
  <cols>
    <col min="1" max="1" width="9.00390625" style="9" bestFit="1" customWidth="1"/>
    <col min="2" max="2" width="43.125" style="9" customWidth="1"/>
    <col min="3" max="3" width="5.125" style="9" customWidth="1"/>
    <col min="4" max="4" width="11.25390625" style="9" bestFit="1" customWidth="1"/>
    <col min="5" max="5" width="8.125" style="9" customWidth="1"/>
    <col min="6" max="11" width="8.00390625" style="9" bestFit="1" customWidth="1"/>
    <col min="12" max="13" width="8.00390625" style="10" bestFit="1" customWidth="1"/>
    <col min="14" max="15" width="8.00390625" style="9" bestFit="1" customWidth="1"/>
    <col min="16" max="17" width="8.00390625" style="10" bestFit="1" customWidth="1"/>
    <col min="18" max="16384" width="9.125" style="10" customWidth="1"/>
  </cols>
  <sheetData>
    <row r="1" spans="1:18" s="34" customFormat="1" ht="15.75">
      <c r="A1" s="174"/>
      <c r="B1" s="175" t="s">
        <v>51</v>
      </c>
      <c r="C1" s="166" t="str">
        <f>'Kadar.ode.'!C1</f>
        <v>Специјална болница Сокобања-Сокобања</v>
      </c>
      <c r="D1" s="170"/>
      <c r="E1" s="170"/>
      <c r="F1" s="170"/>
      <c r="G1" s="170"/>
      <c r="H1" s="172"/>
      <c r="P1" s="14"/>
      <c r="Q1" s="14"/>
      <c r="R1" s="36"/>
    </row>
    <row r="2" spans="1:18" s="34" customFormat="1" ht="15.75">
      <c r="A2" s="174"/>
      <c r="B2" s="175" t="s">
        <v>52</v>
      </c>
      <c r="C2" s="166">
        <f>'Kadar.ode.'!C2</f>
        <v>7248261</v>
      </c>
      <c r="D2" s="170"/>
      <c r="E2" s="170"/>
      <c r="F2" s="170"/>
      <c r="G2" s="170"/>
      <c r="H2" s="172"/>
      <c r="P2" s="14"/>
      <c r="Q2" s="14"/>
      <c r="R2" s="36"/>
    </row>
    <row r="3" spans="1:18" s="34" customFormat="1" ht="15.75">
      <c r="A3" s="174"/>
      <c r="B3" s="175" t="s">
        <v>54</v>
      </c>
      <c r="C3" s="166" t="str">
        <f>'Kadar.ode.'!C3</f>
        <v>31.12.2015.</v>
      </c>
      <c r="D3" s="170"/>
      <c r="E3" s="170"/>
      <c r="F3" s="170"/>
      <c r="G3" s="170"/>
      <c r="H3" s="172"/>
      <c r="P3" s="14"/>
      <c r="Q3" s="14"/>
      <c r="R3" s="36"/>
    </row>
    <row r="4" spans="1:17" s="34" customFormat="1" ht="15.75">
      <c r="A4" s="174"/>
      <c r="B4" s="175" t="s">
        <v>53</v>
      </c>
      <c r="C4" s="167" t="s">
        <v>142</v>
      </c>
      <c r="D4" s="171"/>
      <c r="E4" s="171"/>
      <c r="F4" s="171"/>
      <c r="G4" s="171"/>
      <c r="H4" s="173"/>
      <c r="P4" s="14"/>
      <c r="Q4" s="14"/>
    </row>
    <row r="5" spans="1:17" s="34" customFormat="1" ht="15.75">
      <c r="A5" s="37"/>
      <c r="B5" s="37"/>
      <c r="C5" s="37"/>
      <c r="D5" s="37"/>
      <c r="E5" s="37"/>
      <c r="F5" s="37"/>
      <c r="G5" s="37"/>
      <c r="H5" s="33"/>
      <c r="I5" s="33"/>
      <c r="J5" s="33"/>
      <c r="K5" s="33"/>
      <c r="N5" s="33"/>
      <c r="O5" s="33"/>
      <c r="P5" s="14"/>
      <c r="Q5" s="14"/>
    </row>
    <row r="6" spans="1:8" s="34" customFormat="1" ht="12.75" customHeight="1">
      <c r="A6" s="764" t="s">
        <v>1147</v>
      </c>
      <c r="B6" s="765" t="s">
        <v>103</v>
      </c>
      <c r="C6" s="765" t="s">
        <v>186</v>
      </c>
      <c r="D6" s="763" t="s">
        <v>150</v>
      </c>
      <c r="E6" s="766" t="s">
        <v>1184</v>
      </c>
      <c r="F6" s="766"/>
      <c r="G6" s="766"/>
      <c r="H6" s="766"/>
    </row>
    <row r="7" spans="1:8" s="38" customFormat="1" ht="12.75" customHeight="1">
      <c r="A7" s="764"/>
      <c r="B7" s="765"/>
      <c r="C7" s="765"/>
      <c r="D7" s="763"/>
      <c r="E7" s="765" t="s">
        <v>194</v>
      </c>
      <c r="F7" s="765"/>
      <c r="G7" s="765" t="s">
        <v>195</v>
      </c>
      <c r="H7" s="765"/>
    </row>
    <row r="8" spans="1:8" s="38" customFormat="1" ht="22.5">
      <c r="A8" s="764"/>
      <c r="B8" s="765"/>
      <c r="C8" s="765"/>
      <c r="D8" s="763"/>
      <c r="E8" s="124" t="s">
        <v>1103</v>
      </c>
      <c r="F8" s="124" t="s">
        <v>1144</v>
      </c>
      <c r="G8" s="124" t="s">
        <v>1103</v>
      </c>
      <c r="H8" s="124" t="s">
        <v>1144</v>
      </c>
    </row>
    <row r="9" spans="1:8" s="38" customFormat="1" ht="25.5" customHeight="1">
      <c r="A9" s="285"/>
      <c r="B9" s="757" t="s">
        <v>539</v>
      </c>
      <c r="C9" s="758"/>
      <c r="D9" s="758"/>
      <c r="E9" s="758"/>
      <c r="F9" s="758"/>
      <c r="G9" s="758"/>
      <c r="H9" s="759"/>
    </row>
    <row r="10" spans="1:8" s="12" customFormat="1" ht="12.75">
      <c r="A10" s="125">
        <v>540100</v>
      </c>
      <c r="B10" s="185" t="s">
        <v>108</v>
      </c>
      <c r="C10" s="125" t="s">
        <v>109</v>
      </c>
      <c r="D10" s="126">
        <v>11.2</v>
      </c>
      <c r="E10" s="121"/>
      <c r="F10" s="121">
        <f aca="true" t="shared" si="0" ref="F10:F36">D10*E10</f>
        <v>0</v>
      </c>
      <c r="G10" s="121"/>
      <c r="H10" s="121">
        <f aca="true" t="shared" si="1" ref="H10:H36">D10*G10</f>
        <v>0</v>
      </c>
    </row>
    <row r="11" spans="1:8" s="12" customFormat="1" ht="12.75">
      <c r="A11" s="125">
        <v>540101</v>
      </c>
      <c r="B11" s="185" t="s">
        <v>110</v>
      </c>
      <c r="C11" s="125" t="s">
        <v>109</v>
      </c>
      <c r="D11" s="126">
        <v>13.72</v>
      </c>
      <c r="E11" s="121"/>
      <c r="F11" s="121">
        <f t="shared" si="0"/>
        <v>0</v>
      </c>
      <c r="G11" s="121"/>
      <c r="H11" s="121">
        <f t="shared" si="1"/>
        <v>0</v>
      </c>
    </row>
    <row r="12" spans="1:8" s="12" customFormat="1" ht="12.75">
      <c r="A12" s="125">
        <v>540102</v>
      </c>
      <c r="B12" s="185" t="s">
        <v>111</v>
      </c>
      <c r="C12" s="125" t="s">
        <v>109</v>
      </c>
      <c r="D12" s="126">
        <v>17.19</v>
      </c>
      <c r="E12" s="121"/>
      <c r="F12" s="121">
        <f t="shared" si="0"/>
        <v>0</v>
      </c>
      <c r="G12" s="121"/>
      <c r="H12" s="121">
        <f t="shared" si="1"/>
        <v>0</v>
      </c>
    </row>
    <row r="13" spans="1:8" s="12" customFormat="1" ht="12.75">
      <c r="A13" s="125">
        <v>540103</v>
      </c>
      <c r="B13" s="185" t="s">
        <v>112</v>
      </c>
      <c r="C13" s="125" t="s">
        <v>109</v>
      </c>
      <c r="D13" s="126">
        <v>14.17</v>
      </c>
      <c r="E13" s="121"/>
      <c r="F13" s="121">
        <f t="shared" si="0"/>
        <v>0</v>
      </c>
      <c r="G13" s="121"/>
      <c r="H13" s="121">
        <f t="shared" si="1"/>
        <v>0</v>
      </c>
    </row>
    <row r="14" spans="1:8" s="12" customFormat="1" ht="12.75">
      <c r="A14" s="125">
        <v>540104</v>
      </c>
      <c r="B14" s="185" t="s">
        <v>113</v>
      </c>
      <c r="C14" s="125" t="s">
        <v>109</v>
      </c>
      <c r="D14" s="126">
        <v>11.46</v>
      </c>
      <c r="E14" s="121"/>
      <c r="F14" s="121">
        <f t="shared" si="0"/>
        <v>0</v>
      </c>
      <c r="G14" s="121"/>
      <c r="H14" s="121">
        <f t="shared" si="1"/>
        <v>0</v>
      </c>
    </row>
    <row r="15" spans="1:8" s="12" customFormat="1" ht="22.5">
      <c r="A15" s="125">
        <v>540105</v>
      </c>
      <c r="B15" s="185" t="s">
        <v>114</v>
      </c>
      <c r="C15" s="125" t="s">
        <v>109</v>
      </c>
      <c r="D15" s="126">
        <v>12.08</v>
      </c>
      <c r="E15" s="121"/>
      <c r="F15" s="121">
        <f t="shared" si="0"/>
        <v>0</v>
      </c>
      <c r="G15" s="121"/>
      <c r="H15" s="121">
        <f t="shared" si="1"/>
        <v>0</v>
      </c>
    </row>
    <row r="16" spans="1:8" s="12" customFormat="1" ht="12.75">
      <c r="A16" s="125">
        <v>560100</v>
      </c>
      <c r="B16" s="185" t="s">
        <v>115</v>
      </c>
      <c r="C16" s="125" t="s">
        <v>109</v>
      </c>
      <c r="D16" s="126">
        <v>11.2</v>
      </c>
      <c r="E16" s="121"/>
      <c r="F16" s="121">
        <f t="shared" si="0"/>
        <v>0</v>
      </c>
      <c r="G16" s="121"/>
      <c r="H16" s="121">
        <f t="shared" si="1"/>
        <v>0</v>
      </c>
    </row>
    <row r="17" spans="1:8" s="12" customFormat="1" ht="22.5">
      <c r="A17" s="125">
        <v>560101</v>
      </c>
      <c r="B17" s="185" t="s">
        <v>116</v>
      </c>
      <c r="C17" s="125" t="s">
        <v>109</v>
      </c>
      <c r="D17" s="126" t="s">
        <v>117</v>
      </c>
      <c r="E17" s="121"/>
      <c r="F17" s="121" t="e">
        <f t="shared" si="0"/>
        <v>#VALUE!</v>
      </c>
      <c r="G17" s="121"/>
      <c r="H17" s="121" t="e">
        <f t="shared" si="1"/>
        <v>#VALUE!</v>
      </c>
    </row>
    <row r="18" spans="1:8" s="12" customFormat="1" ht="12.75">
      <c r="A18" s="125">
        <v>560200</v>
      </c>
      <c r="B18" s="185" t="s">
        <v>118</v>
      </c>
      <c r="C18" s="125" t="s">
        <v>109</v>
      </c>
      <c r="D18" s="126">
        <v>17.27</v>
      </c>
      <c r="E18" s="121"/>
      <c r="F18" s="121">
        <f t="shared" si="0"/>
        <v>0</v>
      </c>
      <c r="G18" s="121"/>
      <c r="H18" s="121">
        <f t="shared" si="1"/>
        <v>0</v>
      </c>
    </row>
    <row r="19" spans="1:8" s="12" customFormat="1" ht="12.75">
      <c r="A19" s="125">
        <v>560800</v>
      </c>
      <c r="B19" s="185" t="s">
        <v>119</v>
      </c>
      <c r="C19" s="125" t="s">
        <v>109</v>
      </c>
      <c r="D19" s="126">
        <v>18.78</v>
      </c>
      <c r="E19" s="121"/>
      <c r="F19" s="121">
        <f t="shared" si="0"/>
        <v>0</v>
      </c>
      <c r="G19" s="121"/>
      <c r="H19" s="121">
        <f t="shared" si="1"/>
        <v>0</v>
      </c>
    </row>
    <row r="20" spans="1:8" s="12" customFormat="1" ht="12.75">
      <c r="A20" s="125">
        <v>560300</v>
      </c>
      <c r="B20" s="185" t="s">
        <v>120</v>
      </c>
      <c r="C20" s="125" t="s">
        <v>109</v>
      </c>
      <c r="D20" s="126">
        <v>12.08</v>
      </c>
      <c r="E20" s="121"/>
      <c r="F20" s="121">
        <f t="shared" si="0"/>
        <v>0</v>
      </c>
      <c r="G20" s="121"/>
      <c r="H20" s="121">
        <f t="shared" si="1"/>
        <v>0</v>
      </c>
    </row>
    <row r="21" spans="1:8" s="12" customFormat="1" ht="12.75">
      <c r="A21" s="125">
        <v>560102</v>
      </c>
      <c r="B21" s="185" t="s">
        <v>121</v>
      </c>
      <c r="C21" s="125" t="s">
        <v>109</v>
      </c>
      <c r="D21" s="126">
        <v>19.89</v>
      </c>
      <c r="E21" s="121"/>
      <c r="F21" s="121">
        <f t="shared" si="0"/>
        <v>0</v>
      </c>
      <c r="G21" s="121"/>
      <c r="H21" s="121">
        <f t="shared" si="1"/>
        <v>0</v>
      </c>
    </row>
    <row r="22" spans="1:8" s="12" customFormat="1" ht="22.5">
      <c r="A22" s="125">
        <v>560301</v>
      </c>
      <c r="B22" s="185" t="s">
        <v>122</v>
      </c>
      <c r="C22" s="125" t="s">
        <v>109</v>
      </c>
      <c r="D22" s="126">
        <v>13.31</v>
      </c>
      <c r="E22" s="121"/>
      <c r="F22" s="121">
        <f t="shared" si="0"/>
        <v>0</v>
      </c>
      <c r="G22" s="121"/>
      <c r="H22" s="121">
        <f t="shared" si="1"/>
        <v>0</v>
      </c>
    </row>
    <row r="23" spans="1:8" s="12" customFormat="1" ht="22.5">
      <c r="A23" s="125">
        <v>510110</v>
      </c>
      <c r="B23" s="185" t="s">
        <v>123</v>
      </c>
      <c r="C23" s="125" t="s">
        <v>1146</v>
      </c>
      <c r="D23" s="126" t="s">
        <v>124</v>
      </c>
      <c r="E23" s="121"/>
      <c r="F23" s="121" t="e">
        <f t="shared" si="0"/>
        <v>#VALUE!</v>
      </c>
      <c r="G23" s="121"/>
      <c r="H23" s="121" t="e">
        <f t="shared" si="1"/>
        <v>#VALUE!</v>
      </c>
    </row>
    <row r="24" spans="1:8" s="12" customFormat="1" ht="22.5">
      <c r="A24" s="125">
        <v>510200</v>
      </c>
      <c r="B24" s="185" t="s">
        <v>125</v>
      </c>
      <c r="C24" s="125" t="s">
        <v>109</v>
      </c>
      <c r="D24" s="126" t="s">
        <v>126</v>
      </c>
      <c r="E24" s="121"/>
      <c r="F24" s="121" t="e">
        <f t="shared" si="0"/>
        <v>#VALUE!</v>
      </c>
      <c r="G24" s="121"/>
      <c r="H24" s="121" t="e">
        <f t="shared" si="1"/>
        <v>#VALUE!</v>
      </c>
    </row>
    <row r="25" spans="1:8" s="12" customFormat="1" ht="22.5">
      <c r="A25" s="125">
        <v>510299</v>
      </c>
      <c r="B25" s="185" t="s">
        <v>127</v>
      </c>
      <c r="C25" s="125" t="s">
        <v>109</v>
      </c>
      <c r="D25" s="126" t="s">
        <v>128</v>
      </c>
      <c r="E25" s="121"/>
      <c r="F25" s="121" t="e">
        <f t="shared" si="0"/>
        <v>#VALUE!</v>
      </c>
      <c r="G25" s="121"/>
      <c r="H25" s="121" t="e">
        <f t="shared" si="1"/>
        <v>#VALUE!</v>
      </c>
    </row>
    <row r="26" spans="1:8" s="12" customFormat="1" ht="22.5">
      <c r="A26" s="125">
        <v>510500</v>
      </c>
      <c r="B26" s="185" t="s">
        <v>129</v>
      </c>
      <c r="C26" s="125" t="s">
        <v>1146</v>
      </c>
      <c r="D26" s="126" t="s">
        <v>130</v>
      </c>
      <c r="E26" s="121"/>
      <c r="F26" s="121" t="e">
        <f t="shared" si="0"/>
        <v>#VALUE!</v>
      </c>
      <c r="G26" s="121"/>
      <c r="H26" s="121" t="e">
        <f t="shared" si="1"/>
        <v>#VALUE!</v>
      </c>
    </row>
    <row r="27" spans="1:8" s="12" customFormat="1" ht="12.75">
      <c r="A27" s="125">
        <v>520100</v>
      </c>
      <c r="B27" s="185" t="s">
        <v>131</v>
      </c>
      <c r="C27" s="125" t="s">
        <v>109</v>
      </c>
      <c r="D27" s="126">
        <v>10.66</v>
      </c>
      <c r="E27" s="121"/>
      <c r="F27" s="121">
        <f t="shared" si="0"/>
        <v>0</v>
      </c>
      <c r="G27" s="121"/>
      <c r="H27" s="121">
        <f t="shared" si="1"/>
        <v>0</v>
      </c>
    </row>
    <row r="28" spans="1:8" s="12" customFormat="1" ht="12.75">
      <c r="A28" s="125">
        <v>520101</v>
      </c>
      <c r="B28" s="185" t="s">
        <v>132</v>
      </c>
      <c r="C28" s="125" t="s">
        <v>109</v>
      </c>
      <c r="D28" s="126">
        <v>20.02</v>
      </c>
      <c r="E28" s="121"/>
      <c r="F28" s="121">
        <f t="shared" si="0"/>
        <v>0</v>
      </c>
      <c r="G28" s="121"/>
      <c r="H28" s="121">
        <f t="shared" si="1"/>
        <v>0</v>
      </c>
    </row>
    <row r="29" spans="1:8" s="12" customFormat="1" ht="12.75">
      <c r="A29" s="125">
        <v>520102</v>
      </c>
      <c r="B29" s="185" t="s">
        <v>133</v>
      </c>
      <c r="C29" s="125" t="s">
        <v>109</v>
      </c>
      <c r="D29" s="126">
        <v>17.69</v>
      </c>
      <c r="E29" s="121"/>
      <c r="F29" s="121">
        <f t="shared" si="0"/>
        <v>0</v>
      </c>
      <c r="G29" s="121"/>
      <c r="H29" s="121">
        <f t="shared" si="1"/>
        <v>0</v>
      </c>
    </row>
    <row r="30" spans="1:8" s="12" customFormat="1" ht="12.75">
      <c r="A30" s="125">
        <v>521000</v>
      </c>
      <c r="B30" s="185" t="s">
        <v>134</v>
      </c>
      <c r="C30" s="125" t="s">
        <v>1146</v>
      </c>
      <c r="D30" s="127">
        <v>2950.57</v>
      </c>
      <c r="E30" s="121"/>
      <c r="F30" s="121">
        <f t="shared" si="0"/>
        <v>0</v>
      </c>
      <c r="G30" s="121"/>
      <c r="H30" s="121">
        <f t="shared" si="1"/>
        <v>0</v>
      </c>
    </row>
    <row r="31" spans="1:8" s="12" customFormat="1" ht="12.75">
      <c r="A31" s="125">
        <v>510000</v>
      </c>
      <c r="B31" s="185" t="s">
        <v>135</v>
      </c>
      <c r="C31" s="125" t="s">
        <v>1146</v>
      </c>
      <c r="D31" s="127">
        <v>7928.48</v>
      </c>
      <c r="E31" s="121"/>
      <c r="F31" s="121">
        <f t="shared" si="0"/>
        <v>0</v>
      </c>
      <c r="G31" s="121"/>
      <c r="H31" s="121">
        <f t="shared" si="1"/>
        <v>0</v>
      </c>
    </row>
    <row r="32" spans="1:8" s="12" customFormat="1" ht="22.5">
      <c r="A32" s="125">
        <v>570100</v>
      </c>
      <c r="B32" s="185" t="s">
        <v>136</v>
      </c>
      <c r="C32" s="125" t="s">
        <v>1146</v>
      </c>
      <c r="D32" s="126" t="s">
        <v>137</v>
      </c>
      <c r="E32" s="121"/>
      <c r="F32" s="121" t="e">
        <f t="shared" si="0"/>
        <v>#VALUE!</v>
      </c>
      <c r="G32" s="121"/>
      <c r="H32" s="121" t="e">
        <f t="shared" si="1"/>
        <v>#VALUE!</v>
      </c>
    </row>
    <row r="33" spans="1:8" s="12" customFormat="1" ht="12.75">
      <c r="A33" s="125">
        <v>580100</v>
      </c>
      <c r="B33" s="185" t="s">
        <v>138</v>
      </c>
      <c r="C33" s="125" t="s">
        <v>109</v>
      </c>
      <c r="D33" s="126">
        <v>13.31</v>
      </c>
      <c r="E33" s="121"/>
      <c r="F33" s="121">
        <f t="shared" si="0"/>
        <v>0</v>
      </c>
      <c r="G33" s="121"/>
      <c r="H33" s="121">
        <f t="shared" si="1"/>
        <v>0</v>
      </c>
    </row>
    <row r="34" spans="1:8" s="12" customFormat="1" ht="12.75">
      <c r="A34" s="125">
        <v>580101</v>
      </c>
      <c r="B34" s="185" t="s">
        <v>139</v>
      </c>
      <c r="C34" s="125" t="s">
        <v>109</v>
      </c>
      <c r="D34" s="126">
        <v>10.23</v>
      </c>
      <c r="E34" s="121"/>
      <c r="F34" s="121">
        <f t="shared" si="0"/>
        <v>0</v>
      </c>
      <c r="G34" s="121"/>
      <c r="H34" s="121">
        <f t="shared" si="1"/>
        <v>0</v>
      </c>
    </row>
    <row r="35" spans="1:8" s="12" customFormat="1" ht="12.75">
      <c r="A35" s="125">
        <v>580102</v>
      </c>
      <c r="B35" s="185" t="s">
        <v>140</v>
      </c>
      <c r="C35" s="125" t="s">
        <v>109</v>
      </c>
      <c r="D35" s="126">
        <v>12.99</v>
      </c>
      <c r="E35" s="121"/>
      <c r="F35" s="121">
        <f t="shared" si="0"/>
        <v>0</v>
      </c>
      <c r="G35" s="121"/>
      <c r="H35" s="121">
        <f t="shared" si="1"/>
        <v>0</v>
      </c>
    </row>
    <row r="36" spans="1:8" s="12" customFormat="1" ht="22.5">
      <c r="A36" s="125">
        <v>590100</v>
      </c>
      <c r="B36" s="185" t="s">
        <v>141</v>
      </c>
      <c r="C36" s="125" t="s">
        <v>109</v>
      </c>
      <c r="D36" s="126">
        <v>26.6</v>
      </c>
      <c r="E36" s="121"/>
      <c r="F36" s="121">
        <f t="shared" si="0"/>
        <v>0</v>
      </c>
      <c r="G36" s="121"/>
      <c r="H36" s="121">
        <f t="shared" si="1"/>
        <v>0</v>
      </c>
    </row>
    <row r="37" spans="1:8" s="12" customFormat="1" ht="32.25" customHeight="1">
      <c r="A37" s="285"/>
      <c r="B37" s="760" t="s">
        <v>540</v>
      </c>
      <c r="C37" s="761"/>
      <c r="D37" s="761"/>
      <c r="E37" s="761"/>
      <c r="F37" s="761"/>
      <c r="G37" s="761"/>
      <c r="H37" s="762"/>
    </row>
    <row r="38" spans="1:15" ht="12.75">
      <c r="A38" s="125">
        <v>590101</v>
      </c>
      <c r="B38" s="185" t="s">
        <v>108</v>
      </c>
      <c r="C38" s="125" t="s">
        <v>109</v>
      </c>
      <c r="D38" s="126">
        <v>6.38</v>
      </c>
      <c r="E38" s="290"/>
      <c r="F38" s="121">
        <f aca="true" t="shared" si="2" ref="F38:F64">D38*E38</f>
        <v>0</v>
      </c>
      <c r="G38" s="290"/>
      <c r="H38" s="121">
        <f aca="true" t="shared" si="3" ref="H38:H64">D38*G38</f>
        <v>0</v>
      </c>
      <c r="I38" s="11"/>
      <c r="J38" s="10"/>
      <c r="K38" s="10"/>
      <c r="N38" s="10"/>
      <c r="O38" s="10"/>
    </row>
    <row r="39" spans="1:9" ht="12.75">
      <c r="A39" s="125">
        <v>590102</v>
      </c>
      <c r="B39" s="185" t="s">
        <v>110</v>
      </c>
      <c r="C39" s="125" t="s">
        <v>109</v>
      </c>
      <c r="D39" s="126">
        <v>7.82</v>
      </c>
      <c r="E39" s="290"/>
      <c r="F39" s="121">
        <f t="shared" si="2"/>
        <v>0</v>
      </c>
      <c r="G39" s="290"/>
      <c r="H39" s="121">
        <f t="shared" si="3"/>
        <v>0</v>
      </c>
      <c r="I39" s="13"/>
    </row>
    <row r="40" spans="1:9" ht="12.75">
      <c r="A40" s="125">
        <v>590103</v>
      </c>
      <c r="B40" s="185" t="s">
        <v>111</v>
      </c>
      <c r="C40" s="125" t="s">
        <v>109</v>
      </c>
      <c r="D40" s="126">
        <v>9.8</v>
      </c>
      <c r="E40" s="290"/>
      <c r="F40" s="121">
        <f t="shared" si="2"/>
        <v>0</v>
      </c>
      <c r="G40" s="290"/>
      <c r="H40" s="121">
        <f t="shared" si="3"/>
        <v>0</v>
      </c>
      <c r="I40" s="13"/>
    </row>
    <row r="41" spans="1:8" ht="12.75">
      <c r="A41" s="125">
        <v>590104</v>
      </c>
      <c r="B41" s="185" t="s">
        <v>112</v>
      </c>
      <c r="C41" s="125" t="s">
        <v>109</v>
      </c>
      <c r="D41" s="126">
        <v>8.08</v>
      </c>
      <c r="E41" s="291"/>
      <c r="F41" s="121">
        <f t="shared" si="2"/>
        <v>0</v>
      </c>
      <c r="G41" s="291"/>
      <c r="H41" s="121">
        <f t="shared" si="3"/>
        <v>0</v>
      </c>
    </row>
    <row r="42" spans="1:8" ht="12.75">
      <c r="A42" s="125">
        <v>590105</v>
      </c>
      <c r="B42" s="185" t="s">
        <v>113</v>
      </c>
      <c r="C42" s="125" t="s">
        <v>109</v>
      </c>
      <c r="D42" s="126">
        <v>6.53</v>
      </c>
      <c r="E42" s="291"/>
      <c r="F42" s="121">
        <f t="shared" si="2"/>
        <v>0</v>
      </c>
      <c r="G42" s="291"/>
      <c r="H42" s="121">
        <f t="shared" si="3"/>
        <v>0</v>
      </c>
    </row>
    <row r="43" spans="1:8" ht="22.5">
      <c r="A43" s="125">
        <v>590106</v>
      </c>
      <c r="B43" s="185" t="s">
        <v>114</v>
      </c>
      <c r="C43" s="125" t="s">
        <v>109</v>
      </c>
      <c r="D43" s="126">
        <v>6.88</v>
      </c>
      <c r="E43" s="291"/>
      <c r="F43" s="121">
        <f t="shared" si="2"/>
        <v>0</v>
      </c>
      <c r="G43" s="291"/>
      <c r="H43" s="121">
        <f t="shared" si="3"/>
        <v>0</v>
      </c>
    </row>
    <row r="44" spans="1:8" ht="12.75">
      <c r="A44" s="125">
        <v>590107</v>
      </c>
      <c r="B44" s="185" t="s">
        <v>115</v>
      </c>
      <c r="C44" s="125" t="s">
        <v>109</v>
      </c>
      <c r="D44" s="126">
        <v>6.38</v>
      </c>
      <c r="E44" s="291"/>
      <c r="F44" s="121">
        <f t="shared" si="2"/>
        <v>0</v>
      </c>
      <c r="G44" s="291"/>
      <c r="H44" s="121">
        <f t="shared" si="3"/>
        <v>0</v>
      </c>
    </row>
    <row r="45" spans="1:8" ht="22.5">
      <c r="A45" s="125">
        <v>590108</v>
      </c>
      <c r="B45" s="185" t="s">
        <v>116</v>
      </c>
      <c r="C45" s="125" t="s">
        <v>109</v>
      </c>
      <c r="D45" s="126" t="s">
        <v>533</v>
      </c>
      <c r="E45" s="291"/>
      <c r="F45" s="121" t="e">
        <f t="shared" si="2"/>
        <v>#VALUE!</v>
      </c>
      <c r="G45" s="291"/>
      <c r="H45" s="121" t="e">
        <f t="shared" si="3"/>
        <v>#VALUE!</v>
      </c>
    </row>
    <row r="46" spans="1:8" ht="12.75">
      <c r="A46" s="125">
        <v>590109</v>
      </c>
      <c r="B46" s="185" t="s">
        <v>118</v>
      </c>
      <c r="C46" s="125" t="s">
        <v>109</v>
      </c>
      <c r="D46" s="126">
        <v>9.84</v>
      </c>
      <c r="E46" s="291"/>
      <c r="F46" s="121">
        <f t="shared" si="2"/>
        <v>0</v>
      </c>
      <c r="G46" s="291"/>
      <c r="H46" s="121">
        <f t="shared" si="3"/>
        <v>0</v>
      </c>
    </row>
    <row r="47" spans="1:8" ht="12.75">
      <c r="A47" s="125">
        <v>590110</v>
      </c>
      <c r="B47" s="185" t="s">
        <v>119</v>
      </c>
      <c r="C47" s="125" t="s">
        <v>109</v>
      </c>
      <c r="D47" s="126">
        <v>10.7</v>
      </c>
      <c r="E47" s="291"/>
      <c r="F47" s="121">
        <f t="shared" si="2"/>
        <v>0</v>
      </c>
      <c r="G47" s="291"/>
      <c r="H47" s="121">
        <f t="shared" si="3"/>
        <v>0</v>
      </c>
    </row>
    <row r="48" spans="1:8" ht="12.75">
      <c r="A48" s="125">
        <v>590111</v>
      </c>
      <c r="B48" s="185" t="s">
        <v>120</v>
      </c>
      <c r="C48" s="125" t="s">
        <v>109</v>
      </c>
      <c r="D48" s="126">
        <v>6.88</v>
      </c>
      <c r="E48" s="291"/>
      <c r="F48" s="121">
        <f t="shared" si="2"/>
        <v>0</v>
      </c>
      <c r="G48" s="291"/>
      <c r="H48" s="121">
        <f t="shared" si="3"/>
        <v>0</v>
      </c>
    </row>
    <row r="49" spans="1:8" ht="12.75">
      <c r="A49" s="125">
        <v>590112</v>
      </c>
      <c r="B49" s="185" t="s">
        <v>121</v>
      </c>
      <c r="C49" s="125" t="s">
        <v>109</v>
      </c>
      <c r="D49" s="126">
        <v>11.34</v>
      </c>
      <c r="E49" s="291"/>
      <c r="F49" s="121">
        <f t="shared" si="2"/>
        <v>0</v>
      </c>
      <c r="G49" s="291"/>
      <c r="H49" s="121">
        <f t="shared" si="3"/>
        <v>0</v>
      </c>
    </row>
    <row r="50" spans="1:8" ht="22.5">
      <c r="A50" s="125">
        <v>590113</v>
      </c>
      <c r="B50" s="185" t="s">
        <v>122</v>
      </c>
      <c r="C50" s="125" t="s">
        <v>109</v>
      </c>
      <c r="D50" s="126">
        <v>7.59</v>
      </c>
      <c r="E50" s="291"/>
      <c r="F50" s="121">
        <f t="shared" si="2"/>
        <v>0</v>
      </c>
      <c r="G50" s="291"/>
      <c r="H50" s="121">
        <f t="shared" si="3"/>
        <v>0</v>
      </c>
    </row>
    <row r="51" spans="1:8" ht="22.5">
      <c r="A51" s="125">
        <v>590114</v>
      </c>
      <c r="B51" s="185" t="s">
        <v>123</v>
      </c>
      <c r="C51" s="125" t="s">
        <v>1146</v>
      </c>
      <c r="D51" s="126" t="s">
        <v>534</v>
      </c>
      <c r="E51" s="291"/>
      <c r="F51" s="121" t="e">
        <f t="shared" si="2"/>
        <v>#VALUE!</v>
      </c>
      <c r="G51" s="291"/>
      <c r="H51" s="121" t="e">
        <f t="shared" si="3"/>
        <v>#VALUE!</v>
      </c>
    </row>
    <row r="52" spans="1:8" ht="22.5">
      <c r="A52" s="125">
        <v>590115</v>
      </c>
      <c r="B52" s="185" t="s">
        <v>125</v>
      </c>
      <c r="C52" s="125" t="s">
        <v>109</v>
      </c>
      <c r="D52" s="126" t="s">
        <v>535</v>
      </c>
      <c r="E52" s="291"/>
      <c r="F52" s="121" t="e">
        <f t="shared" si="2"/>
        <v>#VALUE!</v>
      </c>
      <c r="G52" s="291"/>
      <c r="H52" s="121" t="e">
        <f t="shared" si="3"/>
        <v>#VALUE!</v>
      </c>
    </row>
    <row r="53" spans="1:8" ht="22.5">
      <c r="A53" s="125">
        <v>590116</v>
      </c>
      <c r="B53" s="185" t="s">
        <v>127</v>
      </c>
      <c r="C53" s="125" t="s">
        <v>109</v>
      </c>
      <c r="D53" s="126" t="s">
        <v>536</v>
      </c>
      <c r="E53" s="291"/>
      <c r="F53" s="121" t="e">
        <f t="shared" si="2"/>
        <v>#VALUE!</v>
      </c>
      <c r="G53" s="291"/>
      <c r="H53" s="121" t="e">
        <f t="shared" si="3"/>
        <v>#VALUE!</v>
      </c>
    </row>
    <row r="54" spans="1:8" ht="22.5">
      <c r="A54" s="125">
        <v>590117</v>
      </c>
      <c r="B54" s="185" t="s">
        <v>129</v>
      </c>
      <c r="C54" s="125" t="s">
        <v>1146</v>
      </c>
      <c r="D54" s="126" t="s">
        <v>537</v>
      </c>
      <c r="E54" s="291"/>
      <c r="F54" s="121" t="e">
        <f t="shared" si="2"/>
        <v>#VALUE!</v>
      </c>
      <c r="G54" s="291"/>
      <c r="H54" s="121" t="e">
        <f t="shared" si="3"/>
        <v>#VALUE!</v>
      </c>
    </row>
    <row r="55" spans="1:8" ht="12.75">
      <c r="A55" s="125">
        <v>590118</v>
      </c>
      <c r="B55" s="185" t="s">
        <v>131</v>
      </c>
      <c r="C55" s="125" t="s">
        <v>109</v>
      </c>
      <c r="D55" s="126">
        <v>6.07</v>
      </c>
      <c r="E55" s="291"/>
      <c r="F55" s="121">
        <f t="shared" si="2"/>
        <v>0</v>
      </c>
      <c r="G55" s="291"/>
      <c r="H55" s="121">
        <f t="shared" si="3"/>
        <v>0</v>
      </c>
    </row>
    <row r="56" spans="1:8" ht="12.75">
      <c r="A56" s="125">
        <v>590119</v>
      </c>
      <c r="B56" s="185" t="s">
        <v>132</v>
      </c>
      <c r="C56" s="125" t="s">
        <v>109</v>
      </c>
      <c r="D56" s="126">
        <v>11.41</v>
      </c>
      <c r="E56" s="291"/>
      <c r="F56" s="121">
        <f t="shared" si="2"/>
        <v>0</v>
      </c>
      <c r="G56" s="291"/>
      <c r="H56" s="121">
        <f t="shared" si="3"/>
        <v>0</v>
      </c>
    </row>
    <row r="57" spans="1:8" ht="12.75">
      <c r="A57" s="125">
        <v>590120</v>
      </c>
      <c r="B57" s="185" t="s">
        <v>133</v>
      </c>
      <c r="C57" s="125" t="s">
        <v>109</v>
      </c>
      <c r="D57" s="126">
        <v>10.08</v>
      </c>
      <c r="E57" s="291"/>
      <c r="F57" s="121">
        <f t="shared" si="2"/>
        <v>0</v>
      </c>
      <c r="G57" s="291"/>
      <c r="H57" s="121">
        <f t="shared" si="3"/>
        <v>0</v>
      </c>
    </row>
    <row r="58" spans="1:8" ht="12.75">
      <c r="A58" s="125">
        <v>590121</v>
      </c>
      <c r="B58" s="185" t="s">
        <v>134</v>
      </c>
      <c r="C58" s="125" t="s">
        <v>1146</v>
      </c>
      <c r="D58" s="126">
        <v>1681.83</v>
      </c>
      <c r="E58" s="291"/>
      <c r="F58" s="121">
        <f t="shared" si="2"/>
        <v>0</v>
      </c>
      <c r="G58" s="291"/>
      <c r="H58" s="121">
        <f t="shared" si="3"/>
        <v>0</v>
      </c>
    </row>
    <row r="59" spans="1:8" ht="12.75">
      <c r="A59" s="125">
        <v>590122</v>
      </c>
      <c r="B59" s="185" t="s">
        <v>135</v>
      </c>
      <c r="C59" s="125" t="s">
        <v>1146</v>
      </c>
      <c r="D59" s="126">
        <v>4519.23</v>
      </c>
      <c r="E59" s="291"/>
      <c r="F59" s="121">
        <f t="shared" si="2"/>
        <v>0</v>
      </c>
      <c r="G59" s="291"/>
      <c r="H59" s="121">
        <f t="shared" si="3"/>
        <v>0</v>
      </c>
    </row>
    <row r="60" spans="1:8" ht="22.5">
      <c r="A60" s="125">
        <v>590123</v>
      </c>
      <c r="B60" s="185" t="s">
        <v>136</v>
      </c>
      <c r="C60" s="125" t="s">
        <v>1146</v>
      </c>
      <c r="D60" s="126" t="s">
        <v>538</v>
      </c>
      <c r="E60" s="291"/>
      <c r="F60" s="121" t="e">
        <f t="shared" si="2"/>
        <v>#VALUE!</v>
      </c>
      <c r="G60" s="291"/>
      <c r="H60" s="121" t="e">
        <f t="shared" si="3"/>
        <v>#VALUE!</v>
      </c>
    </row>
    <row r="61" spans="1:8" ht="12.75">
      <c r="A61" s="125">
        <v>590124</v>
      </c>
      <c r="B61" s="185" t="s">
        <v>138</v>
      </c>
      <c r="C61" s="125" t="s">
        <v>109</v>
      </c>
      <c r="D61" s="126">
        <v>7.59</v>
      </c>
      <c r="E61" s="291"/>
      <c r="F61" s="121">
        <f t="shared" si="2"/>
        <v>0</v>
      </c>
      <c r="G61" s="291"/>
      <c r="H61" s="121">
        <f t="shared" si="3"/>
        <v>0</v>
      </c>
    </row>
    <row r="62" spans="1:8" ht="12.75">
      <c r="A62" s="125">
        <v>590125</v>
      </c>
      <c r="B62" s="185" t="s">
        <v>139</v>
      </c>
      <c r="C62" s="125" t="s">
        <v>109</v>
      </c>
      <c r="D62" s="126">
        <v>5.83</v>
      </c>
      <c r="E62" s="291"/>
      <c r="F62" s="121">
        <f t="shared" si="2"/>
        <v>0</v>
      </c>
      <c r="G62" s="291"/>
      <c r="H62" s="121">
        <f t="shared" si="3"/>
        <v>0</v>
      </c>
    </row>
    <row r="63" spans="1:8" ht="12.75">
      <c r="A63" s="125">
        <v>590126</v>
      </c>
      <c r="B63" s="185" t="s">
        <v>140</v>
      </c>
      <c r="C63" s="125" t="s">
        <v>109</v>
      </c>
      <c r="D63" s="126">
        <v>7.4</v>
      </c>
      <c r="E63" s="291"/>
      <c r="F63" s="121">
        <f t="shared" si="2"/>
        <v>0</v>
      </c>
      <c r="G63" s="291"/>
      <c r="H63" s="121">
        <f t="shared" si="3"/>
        <v>0</v>
      </c>
    </row>
    <row r="64" spans="1:8" ht="22.5">
      <c r="A64" s="125">
        <v>590127</v>
      </c>
      <c r="B64" s="185" t="s">
        <v>141</v>
      </c>
      <c r="C64" s="125" t="s">
        <v>109</v>
      </c>
      <c r="D64" s="126">
        <v>15.16</v>
      </c>
      <c r="E64" s="291"/>
      <c r="F64" s="121">
        <f t="shared" si="2"/>
        <v>0</v>
      </c>
      <c r="G64" s="291"/>
      <c r="H64" s="121">
        <f t="shared" si="3"/>
        <v>0</v>
      </c>
    </row>
  </sheetData>
  <sheetProtection/>
  <mergeCells count="9">
    <mergeCell ref="B9:H9"/>
    <mergeCell ref="B37:H37"/>
    <mergeCell ref="D6:D8"/>
    <mergeCell ref="A6:A8"/>
    <mergeCell ref="B6:B8"/>
    <mergeCell ref="C6:C8"/>
    <mergeCell ref="E6:H6"/>
    <mergeCell ref="E7:F7"/>
    <mergeCell ref="G7:H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SheetLayoutView="100" workbookViewId="0" topLeftCell="A1">
      <selection activeCell="I20" sqref="I20"/>
    </sheetView>
  </sheetViews>
  <sheetFormatPr defaultColWidth="9.00390625" defaultRowHeight="12.75"/>
  <cols>
    <col min="1" max="1" width="20.625" style="9" customWidth="1"/>
    <col min="2" max="2" width="7.875" style="9" customWidth="1"/>
    <col min="3" max="3" width="22.75390625" style="9" customWidth="1"/>
    <col min="4" max="4" width="12.625" style="9" customWidth="1"/>
    <col min="5" max="5" width="10.875" style="9" customWidth="1"/>
    <col min="6" max="6" width="8.875" style="9" customWidth="1"/>
    <col min="7" max="7" width="10.00390625" style="9" customWidth="1"/>
    <col min="8" max="8" width="12.625" style="9" customWidth="1"/>
    <col min="9" max="9" width="6.875" style="9" customWidth="1"/>
    <col min="10" max="10" width="5.75390625" style="9" customWidth="1"/>
    <col min="11" max="11" width="15.625" style="9" customWidth="1"/>
    <col min="12" max="16384" width="9.125" style="9" customWidth="1"/>
  </cols>
  <sheetData>
    <row r="1" spans="1:7" ht="12.75">
      <c r="A1" s="174"/>
      <c r="B1" s="175" t="s">
        <v>51</v>
      </c>
      <c r="C1" s="166" t="str">
        <f>'Kadar.ode.'!C1</f>
        <v>Специјална болница Сокобања-Сокобања</v>
      </c>
      <c r="D1" s="170"/>
      <c r="E1" s="170"/>
      <c r="F1" s="170"/>
      <c r="G1" s="172"/>
    </row>
    <row r="2" spans="1:7" ht="12.75">
      <c r="A2" s="174"/>
      <c r="B2" s="175" t="s">
        <v>52</v>
      </c>
      <c r="C2" s="166">
        <f>'Kadar.ode.'!C2</f>
        <v>7248261</v>
      </c>
      <c r="D2" s="170"/>
      <c r="E2" s="170"/>
      <c r="F2" s="170"/>
      <c r="G2" s="172"/>
    </row>
    <row r="3" spans="1:7" ht="12.75">
      <c r="A3" s="174"/>
      <c r="B3" s="175" t="s">
        <v>54</v>
      </c>
      <c r="C3" s="166" t="str">
        <f>'Kadar.ode.'!C3</f>
        <v>31.12.2015.</v>
      </c>
      <c r="D3" s="170"/>
      <c r="E3" s="170"/>
      <c r="F3" s="170"/>
      <c r="G3" s="172"/>
    </row>
    <row r="4" spans="1:7" ht="14.25">
      <c r="A4" s="174"/>
      <c r="B4" s="175" t="s">
        <v>53</v>
      </c>
      <c r="C4" s="167" t="s">
        <v>151</v>
      </c>
      <c r="D4" s="171"/>
      <c r="E4" s="171"/>
      <c r="F4" s="171"/>
      <c r="G4" s="173"/>
    </row>
    <row r="5" spans="1:14" ht="30" customHeight="1">
      <c r="A5" s="659" t="s">
        <v>1098</v>
      </c>
      <c r="B5" s="659" t="s">
        <v>1099</v>
      </c>
      <c r="C5" s="659" t="s">
        <v>1100</v>
      </c>
      <c r="D5" s="659" t="s">
        <v>1101</v>
      </c>
      <c r="E5" s="659" t="s">
        <v>1102</v>
      </c>
      <c r="F5" s="767" t="s">
        <v>1087</v>
      </c>
      <c r="G5" s="693"/>
      <c r="H5" s="694"/>
      <c r="I5" s="766" t="s">
        <v>195</v>
      </c>
      <c r="J5" s="766"/>
      <c r="K5" s="766"/>
      <c r="L5" s="32"/>
      <c r="M5" s="32"/>
      <c r="N5" s="4"/>
    </row>
    <row r="6" spans="1:14" ht="60.75" customHeight="1" thickBot="1">
      <c r="A6" s="659"/>
      <c r="B6" s="659"/>
      <c r="C6" s="659"/>
      <c r="D6" s="659"/>
      <c r="E6" s="659"/>
      <c r="F6" s="121" t="s">
        <v>1103</v>
      </c>
      <c r="G6" s="124" t="s">
        <v>1104</v>
      </c>
      <c r="H6" s="234" t="s">
        <v>1105</v>
      </c>
      <c r="I6" s="121" t="s">
        <v>1103</v>
      </c>
      <c r="J6" s="124" t="s">
        <v>1104</v>
      </c>
      <c r="K6" s="234" t="s">
        <v>1105</v>
      </c>
      <c r="L6" s="4"/>
      <c r="M6" s="4"/>
      <c r="N6" s="4"/>
    </row>
    <row r="7" spans="1:14" ht="13.5" thickBot="1">
      <c r="A7" s="122" t="s">
        <v>1174</v>
      </c>
      <c r="B7" s="122"/>
      <c r="C7" s="122"/>
      <c r="D7" s="122"/>
      <c r="E7" s="122"/>
      <c r="F7" s="122"/>
      <c r="G7" s="226"/>
      <c r="H7" s="153"/>
      <c r="I7" s="233"/>
      <c r="J7" s="231"/>
      <c r="K7" s="153"/>
      <c r="L7" s="4"/>
      <c r="M7" s="4"/>
      <c r="N7" s="4"/>
    </row>
    <row r="8" spans="1:11" ht="10.5" customHeight="1">
      <c r="A8" s="154"/>
      <c r="B8" s="154"/>
      <c r="C8" s="154"/>
      <c r="D8" s="154"/>
      <c r="E8" s="154"/>
      <c r="F8" s="154"/>
      <c r="G8" s="154"/>
      <c r="H8" s="155"/>
      <c r="I8" s="154"/>
      <c r="J8" s="156"/>
      <c r="K8" s="155"/>
    </row>
    <row r="9" spans="1:18" ht="10.5" customHeight="1" thickBot="1">
      <c r="A9" s="154"/>
      <c r="B9" s="154"/>
      <c r="C9" s="154"/>
      <c r="D9" s="154"/>
      <c r="E9" s="154"/>
      <c r="F9" s="154"/>
      <c r="G9" s="154"/>
      <c r="H9" s="235"/>
      <c r="I9" s="154"/>
      <c r="J9" s="156"/>
      <c r="K9" s="235"/>
      <c r="Q9" s="152"/>
      <c r="R9" s="152"/>
    </row>
    <row r="10" spans="1:18" ht="15.75" thickBot="1">
      <c r="A10" s="122" t="s">
        <v>1175</v>
      </c>
      <c r="B10" s="122"/>
      <c r="C10" s="122"/>
      <c r="D10" s="122"/>
      <c r="E10" s="122"/>
      <c r="F10" s="122"/>
      <c r="G10" s="226"/>
      <c r="H10" s="626">
        <v>2272.36</v>
      </c>
      <c r="I10" s="627"/>
      <c r="J10" s="628"/>
      <c r="K10" s="626">
        <v>3000</v>
      </c>
      <c r="Q10" s="152"/>
      <c r="R10" s="152"/>
    </row>
    <row r="11" spans="1:18" ht="10.5" customHeight="1">
      <c r="A11" s="154"/>
      <c r="B11" s="157"/>
      <c r="C11" s="157"/>
      <c r="D11" s="157"/>
      <c r="E11" s="157"/>
      <c r="F11" s="154"/>
      <c r="G11" s="154"/>
      <c r="H11" s="629"/>
      <c r="I11" s="630"/>
      <c r="J11" s="631"/>
      <c r="K11" s="629"/>
      <c r="Q11" s="152"/>
      <c r="R11" s="152"/>
    </row>
    <row r="12" spans="1:18" ht="10.5" customHeight="1" thickBot="1">
      <c r="A12" s="154"/>
      <c r="B12" s="157"/>
      <c r="C12" s="157"/>
      <c r="D12" s="157"/>
      <c r="E12" s="157"/>
      <c r="F12" s="154"/>
      <c r="G12" s="154"/>
      <c r="H12" s="632"/>
      <c r="I12" s="630"/>
      <c r="J12" s="631"/>
      <c r="K12" s="632"/>
      <c r="Q12" s="152"/>
      <c r="R12" s="152"/>
    </row>
    <row r="13" spans="1:18" ht="15.75" thickBot="1">
      <c r="A13" s="122" t="s">
        <v>1176</v>
      </c>
      <c r="B13" s="122"/>
      <c r="C13" s="122"/>
      <c r="D13" s="122"/>
      <c r="E13" s="122"/>
      <c r="F13" s="122"/>
      <c r="G13" s="226"/>
      <c r="H13" s="626"/>
      <c r="I13" s="627"/>
      <c r="J13" s="628"/>
      <c r="K13" s="626"/>
      <c r="Q13" s="152"/>
      <c r="R13" s="152"/>
    </row>
    <row r="14" spans="1:11" ht="10.5" customHeight="1">
      <c r="A14" s="154"/>
      <c r="B14" s="157"/>
      <c r="C14" s="157"/>
      <c r="D14" s="157"/>
      <c r="E14" s="157"/>
      <c r="F14" s="154"/>
      <c r="G14" s="154"/>
      <c r="H14" s="629"/>
      <c r="I14" s="630"/>
      <c r="J14" s="631"/>
      <c r="K14" s="629"/>
    </row>
    <row r="15" spans="1:11" ht="10.5" customHeight="1" thickBot="1">
      <c r="A15" s="154"/>
      <c r="B15" s="157"/>
      <c r="C15" s="157"/>
      <c r="D15" s="157"/>
      <c r="E15" s="157"/>
      <c r="F15" s="154"/>
      <c r="G15" s="154"/>
      <c r="H15" s="632"/>
      <c r="I15" s="630"/>
      <c r="J15" s="631"/>
      <c r="K15" s="632"/>
    </row>
    <row r="16" spans="1:11" ht="13.5" thickBot="1">
      <c r="A16" s="122" t="s">
        <v>1177</v>
      </c>
      <c r="B16" s="122"/>
      <c r="C16" s="122"/>
      <c r="D16" s="122"/>
      <c r="E16" s="122"/>
      <c r="F16" s="122"/>
      <c r="G16" s="226"/>
      <c r="H16" s="626"/>
      <c r="I16" s="627"/>
      <c r="J16" s="628"/>
      <c r="K16" s="626"/>
    </row>
    <row r="17" spans="1:11" ht="13.5" customHeight="1">
      <c r="A17" s="122" t="s">
        <v>1160</v>
      </c>
      <c r="B17" s="157" t="s">
        <v>1</v>
      </c>
      <c r="C17" s="143"/>
      <c r="D17" s="143"/>
      <c r="E17" s="143"/>
      <c r="F17" s="143"/>
      <c r="G17" s="143"/>
      <c r="H17" s="629">
        <v>112701.49</v>
      </c>
      <c r="I17" s="633"/>
      <c r="J17" s="634"/>
      <c r="K17" s="629">
        <v>118336.57</v>
      </c>
    </row>
    <row r="18" spans="1:11" ht="13.5" customHeight="1">
      <c r="A18" s="122" t="s">
        <v>1161</v>
      </c>
      <c r="B18" s="157" t="s">
        <v>152</v>
      </c>
      <c r="C18" s="143"/>
      <c r="D18" s="143"/>
      <c r="E18" s="143"/>
      <c r="F18" s="143"/>
      <c r="G18" s="143"/>
      <c r="H18" s="630">
        <v>2784772.37</v>
      </c>
      <c r="I18" s="633"/>
      <c r="J18" s="634"/>
      <c r="K18" s="630">
        <v>2924011.02</v>
      </c>
    </row>
    <row r="19" spans="1:11" ht="13.5" customHeight="1">
      <c r="A19" s="122" t="s">
        <v>1162</v>
      </c>
      <c r="B19" s="157" t="s">
        <v>3</v>
      </c>
      <c r="C19" s="143"/>
      <c r="D19" s="143"/>
      <c r="E19" s="143"/>
      <c r="F19" s="143"/>
      <c r="G19" s="143"/>
      <c r="H19" s="630">
        <v>727973.02</v>
      </c>
      <c r="I19" s="633"/>
      <c r="J19" s="634"/>
      <c r="K19" s="630">
        <v>764371.68</v>
      </c>
    </row>
    <row r="20" spans="1:11" ht="13.5" customHeight="1">
      <c r="A20" s="122" t="s">
        <v>1163</v>
      </c>
      <c r="B20" s="157" t="s">
        <v>4</v>
      </c>
      <c r="C20" s="143"/>
      <c r="D20" s="143"/>
      <c r="E20" s="143"/>
      <c r="F20" s="143"/>
      <c r="G20" s="143"/>
      <c r="H20" s="630">
        <v>103929.33</v>
      </c>
      <c r="I20" s="633"/>
      <c r="J20" s="634"/>
      <c r="K20" s="630">
        <v>109125</v>
      </c>
    </row>
    <row r="21" spans="1:11" ht="24.75" customHeight="1">
      <c r="A21" s="122" t="s">
        <v>1164</v>
      </c>
      <c r="B21" s="157" t="s">
        <v>2</v>
      </c>
      <c r="C21" s="143"/>
      <c r="D21" s="143"/>
      <c r="E21" s="143"/>
      <c r="F21" s="143"/>
      <c r="G21" s="143"/>
      <c r="H21" s="630">
        <v>2426.12</v>
      </c>
      <c r="I21" s="633"/>
      <c r="J21" s="634"/>
      <c r="K21" s="630">
        <v>2547.3</v>
      </c>
    </row>
    <row r="22" spans="1:11" ht="13.5" customHeight="1">
      <c r="A22" s="122" t="s">
        <v>1165</v>
      </c>
      <c r="B22" s="157" t="s">
        <v>1182</v>
      </c>
      <c r="C22" s="143"/>
      <c r="D22" s="143"/>
      <c r="E22" s="143"/>
      <c r="F22" s="143"/>
      <c r="G22" s="143"/>
      <c r="H22" s="630">
        <v>1323003.28</v>
      </c>
      <c r="I22" s="633"/>
      <c r="J22" s="634"/>
      <c r="K22" s="630">
        <v>1389153.47</v>
      </c>
    </row>
    <row r="23" spans="1:11" ht="13.5" customHeight="1">
      <c r="A23" s="122" t="s">
        <v>1166</v>
      </c>
      <c r="B23" s="157" t="s">
        <v>1179</v>
      </c>
      <c r="C23" s="143"/>
      <c r="D23" s="143"/>
      <c r="E23" s="143"/>
      <c r="F23" s="143"/>
      <c r="G23" s="143"/>
      <c r="H23" s="630">
        <v>2791005.82</v>
      </c>
      <c r="I23" s="633"/>
      <c r="J23" s="634"/>
      <c r="K23" s="630">
        <v>3268077.37</v>
      </c>
    </row>
    <row r="24" spans="1:11" ht="13.5" customHeight="1">
      <c r="A24" s="122" t="s">
        <v>1167</v>
      </c>
      <c r="B24" s="157" t="s">
        <v>1180</v>
      </c>
      <c r="C24" s="143"/>
      <c r="D24" s="143"/>
      <c r="E24" s="143"/>
      <c r="F24" s="143"/>
      <c r="G24" s="143"/>
      <c r="H24" s="630"/>
      <c r="I24" s="633"/>
      <c r="J24" s="634"/>
      <c r="K24" s="630"/>
    </row>
    <row r="25" spans="1:11" ht="13.5" customHeight="1">
      <c r="A25" s="122" t="s">
        <v>1168</v>
      </c>
      <c r="B25" s="157" t="s">
        <v>5</v>
      </c>
      <c r="C25" s="143"/>
      <c r="D25" s="143"/>
      <c r="E25" s="143"/>
      <c r="F25" s="143"/>
      <c r="G25" s="143"/>
      <c r="H25" s="630">
        <v>58013.45</v>
      </c>
      <c r="I25" s="633"/>
      <c r="J25" s="634"/>
      <c r="K25" s="630">
        <v>60913.65</v>
      </c>
    </row>
    <row r="26" spans="1:11" ht="13.5" customHeight="1">
      <c r="A26" s="122" t="s">
        <v>1169</v>
      </c>
      <c r="B26" s="157" t="s">
        <v>0</v>
      </c>
      <c r="C26" s="143"/>
      <c r="D26" s="143"/>
      <c r="E26" s="143"/>
      <c r="F26" s="143"/>
      <c r="G26" s="143"/>
      <c r="H26" s="630">
        <v>67588.99</v>
      </c>
      <c r="I26" s="633"/>
      <c r="J26" s="634"/>
      <c r="K26" s="630">
        <v>70968.44</v>
      </c>
    </row>
    <row r="27" spans="1:11" ht="13.5" customHeight="1">
      <c r="A27" s="122" t="s">
        <v>1170</v>
      </c>
      <c r="B27" s="157" t="s">
        <v>1183</v>
      </c>
      <c r="C27" s="143"/>
      <c r="D27" s="143"/>
      <c r="E27" s="143"/>
      <c r="F27" s="143"/>
      <c r="G27" s="143"/>
      <c r="H27" s="630"/>
      <c r="I27" s="633"/>
      <c r="J27" s="633"/>
      <c r="K27" s="630"/>
    </row>
    <row r="28" spans="1:11" ht="13.5" customHeight="1">
      <c r="A28" s="122" t="s">
        <v>1171</v>
      </c>
      <c r="B28" s="157" t="s">
        <v>6</v>
      </c>
      <c r="C28" s="143"/>
      <c r="D28" s="143"/>
      <c r="E28" s="143"/>
      <c r="F28" s="143"/>
      <c r="G28" s="143"/>
      <c r="H28" s="630">
        <v>1384754.19</v>
      </c>
      <c r="I28" s="633"/>
      <c r="J28" s="633"/>
      <c r="K28" s="630">
        <v>1450991.56</v>
      </c>
    </row>
    <row r="29" spans="1:11" ht="13.5" customHeight="1">
      <c r="A29" s="122" t="s">
        <v>1172</v>
      </c>
      <c r="B29" s="157" t="s">
        <v>7</v>
      </c>
      <c r="C29" s="143"/>
      <c r="D29" s="143"/>
      <c r="E29" s="143"/>
      <c r="F29" s="143"/>
      <c r="G29" s="143"/>
      <c r="H29" s="630"/>
      <c r="I29" s="633"/>
      <c r="J29" s="633"/>
      <c r="K29" s="630"/>
    </row>
    <row r="30" spans="1:11" ht="13.5" thickBot="1">
      <c r="A30" s="122" t="s">
        <v>1173</v>
      </c>
      <c r="B30" s="157" t="s">
        <v>1181</v>
      </c>
      <c r="C30" s="143"/>
      <c r="D30" s="143"/>
      <c r="E30" s="143"/>
      <c r="F30" s="143"/>
      <c r="G30" s="143"/>
      <c r="H30" s="632">
        <v>6194.22</v>
      </c>
      <c r="I30" s="633"/>
      <c r="J30" s="633"/>
      <c r="K30" s="632">
        <v>6503.94</v>
      </c>
    </row>
    <row r="31" spans="1:11" ht="15" thickBot="1">
      <c r="A31" s="228" t="s">
        <v>1184</v>
      </c>
      <c r="B31" s="229"/>
      <c r="C31" s="229"/>
      <c r="D31" s="229"/>
      <c r="E31" s="229"/>
      <c r="F31" s="230"/>
      <c r="G31" s="232"/>
      <c r="H31" s="638">
        <v>9364634.64</v>
      </c>
      <c r="I31" s="635"/>
      <c r="J31" s="636"/>
      <c r="K31" s="637">
        <f>SUM(K10:K30)</f>
        <v>10168000</v>
      </c>
    </row>
    <row r="32" spans="1:1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2:11" s="14" customFormat="1" ht="15.75">
      <c r="B33" s="6"/>
      <c r="C33" s="6"/>
      <c r="D33" s="6"/>
      <c r="E33" s="6"/>
      <c r="F33" s="6"/>
      <c r="G33" s="6"/>
      <c r="H33" s="6"/>
      <c r="I33" s="6"/>
      <c r="J33" s="6"/>
      <c r="K33" s="6"/>
    </row>
  </sheetData>
  <sheetProtection/>
  <mergeCells count="7">
    <mergeCell ref="E5:E6"/>
    <mergeCell ref="I5:K5"/>
    <mergeCell ref="F5:H5"/>
    <mergeCell ref="A5:A6"/>
    <mergeCell ref="B5:B6"/>
    <mergeCell ref="C5:C6"/>
    <mergeCell ref="D5:D6"/>
  </mergeCells>
  <printOptions/>
  <pageMargins left="0.2362204724409449" right="0.2362204724409449" top="0.7480314960629921" bottom="0.7480314960629921" header="0.31496062992125984" footer="0.31496062992125984"/>
  <pageSetup fitToHeight="0" horizontalDpi="1200" verticalDpi="1200" orientation="landscape" paperSize="9" r:id="rId1"/>
  <headerFooter alignWithMargins="0">
    <oddFooter>&amp;R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1" max="1" width="9.375" style="13" customWidth="1"/>
    <col min="2" max="2" width="36.25390625" style="13" customWidth="1"/>
    <col min="3" max="3" width="7.875" style="13" customWidth="1"/>
    <col min="4" max="8" width="8.00390625" style="13" bestFit="1" customWidth="1"/>
    <col min="9" max="16384" width="9.125" style="13" customWidth="1"/>
  </cols>
  <sheetData>
    <row r="1" spans="1:6" ht="12">
      <c r="A1" s="174"/>
      <c r="B1" s="175" t="s">
        <v>51</v>
      </c>
      <c r="C1" s="166" t="str">
        <f>'Kadar.ode.'!C1</f>
        <v>Специјална болница Сокобања-Сокобања</v>
      </c>
      <c r="D1" s="170"/>
      <c r="E1" s="170"/>
      <c r="F1" s="172"/>
    </row>
    <row r="2" spans="1:6" ht="12">
      <c r="A2" s="174"/>
      <c r="B2" s="175" t="s">
        <v>52</v>
      </c>
      <c r="C2" s="166">
        <f>'Kadar.ode.'!C2</f>
        <v>7248261</v>
      </c>
      <c r="D2" s="170"/>
      <c r="E2" s="170"/>
      <c r="F2" s="172"/>
    </row>
    <row r="3" spans="1:6" ht="12">
      <c r="A3" s="174"/>
      <c r="B3" s="175" t="s">
        <v>54</v>
      </c>
      <c r="C3" s="166" t="str">
        <f>'Kadar.ode.'!C3</f>
        <v>31.12.2015.</v>
      </c>
      <c r="D3" s="170"/>
      <c r="E3" s="170"/>
      <c r="F3" s="172"/>
    </row>
    <row r="4" spans="1:6" ht="14.25">
      <c r="A4" s="174"/>
      <c r="B4" s="175" t="s">
        <v>53</v>
      </c>
      <c r="C4" s="167" t="s">
        <v>153</v>
      </c>
      <c r="D4" s="171"/>
      <c r="E4" s="171"/>
      <c r="F4" s="173"/>
    </row>
    <row r="5" s="14" customFormat="1" ht="15.75"/>
    <row r="6" spans="1:8" ht="11.25" customHeight="1">
      <c r="A6" s="658" t="s">
        <v>1147</v>
      </c>
      <c r="B6" s="658" t="s">
        <v>187</v>
      </c>
      <c r="C6" s="766" t="s">
        <v>194</v>
      </c>
      <c r="D6" s="766"/>
      <c r="E6" s="766"/>
      <c r="F6" s="766" t="s">
        <v>195</v>
      </c>
      <c r="G6" s="766"/>
      <c r="H6" s="766"/>
    </row>
    <row r="7" spans="1:8" ht="22.5">
      <c r="A7" s="658"/>
      <c r="B7" s="658"/>
      <c r="C7" s="121" t="s">
        <v>1103</v>
      </c>
      <c r="D7" s="124" t="s">
        <v>1144</v>
      </c>
      <c r="E7" s="124" t="s">
        <v>1145</v>
      </c>
      <c r="F7" s="121" t="s">
        <v>1103</v>
      </c>
      <c r="G7" s="124" t="s">
        <v>1144</v>
      </c>
      <c r="H7" s="124" t="s">
        <v>1145</v>
      </c>
    </row>
    <row r="8" spans="1:8" ht="12.75">
      <c r="A8" s="160" t="s">
        <v>541</v>
      </c>
      <c r="B8" s="159"/>
      <c r="C8" s="154"/>
      <c r="D8" s="154"/>
      <c r="E8" s="154"/>
      <c r="F8" s="154"/>
      <c r="G8" s="154"/>
      <c r="H8" s="154"/>
    </row>
    <row r="9" spans="1:8" ht="12.75">
      <c r="A9" s="160"/>
      <c r="B9" s="159"/>
      <c r="C9" s="154"/>
      <c r="D9" s="154"/>
      <c r="E9" s="154"/>
      <c r="F9" s="154"/>
      <c r="G9" s="154"/>
      <c r="H9" s="154"/>
    </row>
    <row r="10" spans="1:8" ht="12.75">
      <c r="A10" s="160"/>
      <c r="B10" s="159"/>
      <c r="C10" s="154"/>
      <c r="D10" s="154"/>
      <c r="E10" s="154"/>
      <c r="F10" s="154"/>
      <c r="G10" s="154"/>
      <c r="H10" s="154"/>
    </row>
    <row r="11" spans="1:8" ht="12.75">
      <c r="A11" s="160" t="s">
        <v>542</v>
      </c>
      <c r="B11" s="159"/>
      <c r="C11" s="154"/>
      <c r="D11" s="154"/>
      <c r="E11" s="154"/>
      <c r="F11" s="154"/>
      <c r="G11" s="154"/>
      <c r="H11" s="154"/>
    </row>
    <row r="12" spans="1:8" ht="12.75">
      <c r="A12" s="160"/>
      <c r="B12" s="159"/>
      <c r="C12" s="154"/>
      <c r="D12" s="154"/>
      <c r="E12" s="154"/>
      <c r="F12" s="154"/>
      <c r="G12" s="154"/>
      <c r="H12" s="154"/>
    </row>
    <row r="13" spans="1:8" ht="12.75">
      <c r="A13" s="160"/>
      <c r="B13" s="159"/>
      <c r="C13" s="154"/>
      <c r="D13" s="154"/>
      <c r="E13" s="154"/>
      <c r="F13" s="154"/>
      <c r="G13" s="154"/>
      <c r="H13" s="154"/>
    </row>
    <row r="14" spans="1:8" ht="12.75">
      <c r="A14" s="160" t="s">
        <v>543</v>
      </c>
      <c r="B14" s="159"/>
      <c r="C14" s="154"/>
      <c r="D14" s="154"/>
      <c r="E14" s="154"/>
      <c r="F14" s="154"/>
      <c r="G14" s="154"/>
      <c r="H14" s="154"/>
    </row>
    <row r="15" spans="1:8" ht="12.75">
      <c r="A15" s="160"/>
      <c r="B15" s="159"/>
      <c r="C15" s="154"/>
      <c r="D15" s="154"/>
      <c r="E15" s="154"/>
      <c r="F15" s="154"/>
      <c r="G15" s="154"/>
      <c r="H15" s="154"/>
    </row>
    <row r="16" spans="1:8" ht="12.75">
      <c r="A16" s="160"/>
      <c r="B16" s="159"/>
      <c r="C16" s="154"/>
      <c r="D16" s="154"/>
      <c r="E16" s="154"/>
      <c r="F16" s="154"/>
      <c r="G16" s="154"/>
      <c r="H16" s="154"/>
    </row>
    <row r="17" spans="1:8" ht="12.75">
      <c r="A17" s="160" t="s">
        <v>544</v>
      </c>
      <c r="B17" s="159"/>
      <c r="C17" s="154"/>
      <c r="D17" s="154"/>
      <c r="E17" s="154"/>
      <c r="F17" s="154"/>
      <c r="G17" s="154"/>
      <c r="H17" s="154"/>
    </row>
    <row r="18" spans="1:8" ht="12.75">
      <c r="A18" s="160"/>
      <c r="B18" s="159"/>
      <c r="C18" s="154"/>
      <c r="D18" s="154"/>
      <c r="E18" s="154"/>
      <c r="F18" s="154"/>
      <c r="G18" s="154"/>
      <c r="H18" s="154"/>
    </row>
    <row r="19" spans="1:8" ht="12.75">
      <c r="A19" s="160"/>
      <c r="B19" s="159"/>
      <c r="C19" s="154"/>
      <c r="D19" s="154"/>
      <c r="E19" s="154"/>
      <c r="F19" s="154"/>
      <c r="G19" s="154"/>
      <c r="H19" s="154"/>
    </row>
    <row r="20" spans="1:8" ht="12.75">
      <c r="A20" s="160" t="s">
        <v>545</v>
      </c>
      <c r="B20" s="159"/>
      <c r="C20" s="154"/>
      <c r="D20" s="154"/>
      <c r="E20" s="154"/>
      <c r="F20" s="154"/>
      <c r="G20" s="154"/>
      <c r="H20" s="154"/>
    </row>
    <row r="21" spans="1:8" ht="12.75">
      <c r="A21" s="160"/>
      <c r="B21" s="159"/>
      <c r="C21" s="154"/>
      <c r="D21" s="154"/>
      <c r="E21" s="154"/>
      <c r="F21" s="154"/>
      <c r="G21" s="154"/>
      <c r="H21" s="154"/>
    </row>
    <row r="22" spans="1:8" ht="12.75">
      <c r="A22" s="160"/>
      <c r="B22" s="159"/>
      <c r="C22" s="154"/>
      <c r="D22" s="154"/>
      <c r="E22" s="154"/>
      <c r="F22" s="154"/>
      <c r="G22" s="154"/>
      <c r="H22" s="154"/>
    </row>
    <row r="23" spans="1:8" ht="12.75">
      <c r="A23" s="160" t="s">
        <v>546</v>
      </c>
      <c r="B23" s="159"/>
      <c r="C23" s="154"/>
      <c r="D23" s="154"/>
      <c r="E23" s="154"/>
      <c r="F23" s="154"/>
      <c r="G23" s="154"/>
      <c r="H23" s="154"/>
    </row>
    <row r="24" spans="1:8" ht="12.75">
      <c r="A24" s="160"/>
      <c r="B24" s="159"/>
      <c r="C24" s="154"/>
      <c r="D24" s="154"/>
      <c r="E24" s="154"/>
      <c r="F24" s="154"/>
      <c r="G24" s="154"/>
      <c r="H24" s="154"/>
    </row>
    <row r="25" spans="1:8" ht="12.75">
      <c r="A25" s="160"/>
      <c r="B25" s="159"/>
      <c r="C25" s="154"/>
      <c r="D25" s="154"/>
      <c r="E25" s="154"/>
      <c r="F25" s="154"/>
      <c r="G25" s="154"/>
      <c r="H25" s="154"/>
    </row>
    <row r="26" spans="1:8" ht="12.75">
      <c r="A26" s="160" t="s">
        <v>547</v>
      </c>
      <c r="B26" s="159"/>
      <c r="C26" s="154"/>
      <c r="D26" s="154"/>
      <c r="E26" s="154"/>
      <c r="F26" s="154"/>
      <c r="G26" s="154"/>
      <c r="H26" s="154"/>
    </row>
    <row r="27" spans="1:8" ht="12.75">
      <c r="A27" s="160"/>
      <c r="B27" s="159"/>
      <c r="C27" s="154"/>
      <c r="D27" s="154"/>
      <c r="E27" s="154"/>
      <c r="F27" s="154"/>
      <c r="G27" s="154"/>
      <c r="H27" s="154"/>
    </row>
    <row r="28" spans="1:8" ht="12.75">
      <c r="A28" s="160"/>
      <c r="B28" s="159"/>
      <c r="C28" s="154"/>
      <c r="D28" s="154"/>
      <c r="E28" s="154"/>
      <c r="F28" s="154"/>
      <c r="G28" s="154"/>
      <c r="H28" s="154"/>
    </row>
    <row r="29" spans="1:8" ht="12" customHeight="1">
      <c r="A29" s="236" t="s">
        <v>548</v>
      </c>
      <c r="B29" s="160"/>
      <c r="C29" s="154"/>
      <c r="D29" s="154"/>
      <c r="E29" s="154"/>
      <c r="F29" s="154"/>
      <c r="G29" s="154"/>
      <c r="H29" s="154"/>
    </row>
    <row r="30" spans="1:8" ht="12" customHeight="1">
      <c r="A30" s="160"/>
      <c r="B30" s="160"/>
      <c r="C30" s="154"/>
      <c r="D30" s="154"/>
      <c r="E30" s="154"/>
      <c r="F30" s="154"/>
      <c r="G30" s="154"/>
      <c r="H30" s="154"/>
    </row>
    <row r="31" spans="1:8" ht="12" customHeight="1">
      <c r="A31" s="160"/>
      <c r="B31" s="160"/>
      <c r="C31" s="154"/>
      <c r="D31" s="154"/>
      <c r="E31" s="154"/>
      <c r="F31" s="154"/>
      <c r="G31" s="154"/>
      <c r="H31" s="154"/>
    </row>
    <row r="32" spans="1:8" ht="12" customHeight="1">
      <c r="A32" s="236" t="s">
        <v>549</v>
      </c>
      <c r="B32" s="160"/>
      <c r="C32" s="161"/>
      <c r="D32" s="161"/>
      <c r="E32" s="161"/>
      <c r="F32" s="161"/>
      <c r="G32" s="161"/>
      <c r="H32" s="162"/>
    </row>
    <row r="33" spans="1:8" ht="12" customHeight="1">
      <c r="A33" s="160"/>
      <c r="B33" s="160"/>
      <c r="C33" s="154"/>
      <c r="D33" s="154"/>
      <c r="E33" s="154"/>
      <c r="F33" s="154"/>
      <c r="G33" s="154"/>
      <c r="H33" s="154"/>
    </row>
    <row r="34" spans="1:8" s="14" customFormat="1" ht="12" customHeight="1">
      <c r="A34" s="160"/>
      <c r="B34" s="160"/>
      <c r="C34" s="154"/>
      <c r="D34" s="154"/>
      <c r="E34" s="154"/>
      <c r="F34" s="154"/>
      <c r="G34" s="154"/>
      <c r="H34" s="154"/>
    </row>
    <row r="35" spans="1:8" ht="12" customHeight="1">
      <c r="A35" s="236" t="s">
        <v>550</v>
      </c>
      <c r="B35" s="160"/>
      <c r="C35" s="154"/>
      <c r="D35" s="154"/>
      <c r="E35" s="154"/>
      <c r="F35" s="154"/>
      <c r="G35" s="154"/>
      <c r="H35" s="154"/>
    </row>
    <row r="36" spans="1:8" ht="12" customHeight="1">
      <c r="A36" s="160"/>
      <c r="B36" s="160"/>
      <c r="C36" s="154"/>
      <c r="D36" s="154"/>
      <c r="E36" s="154"/>
      <c r="F36" s="154"/>
      <c r="G36" s="154"/>
      <c r="H36" s="154"/>
    </row>
    <row r="37" spans="1:8" ht="12.75">
      <c r="A37" s="160"/>
      <c r="B37" s="159"/>
      <c r="C37" s="154"/>
      <c r="D37" s="154"/>
      <c r="E37" s="154"/>
      <c r="F37" s="154"/>
      <c r="G37" s="154"/>
      <c r="H37" s="154"/>
    </row>
    <row r="38" spans="1:8" ht="12" customHeight="1">
      <c r="A38" s="236" t="s">
        <v>551</v>
      </c>
      <c r="B38" s="160"/>
      <c r="C38" s="154"/>
      <c r="D38" s="154"/>
      <c r="E38" s="154"/>
      <c r="F38" s="154"/>
      <c r="G38" s="154"/>
      <c r="H38" s="154"/>
    </row>
    <row r="39" spans="1:8" ht="12" customHeight="1">
      <c r="A39" s="160"/>
      <c r="B39" s="160"/>
      <c r="C39" s="154"/>
      <c r="D39" s="154"/>
      <c r="E39" s="154"/>
      <c r="F39" s="154"/>
      <c r="G39" s="154"/>
      <c r="H39" s="154"/>
    </row>
    <row r="40" spans="1:8" ht="12.75">
      <c r="A40" s="160"/>
      <c r="B40" s="159"/>
      <c r="C40" s="154"/>
      <c r="D40" s="154"/>
      <c r="E40" s="154"/>
      <c r="F40" s="154"/>
      <c r="G40" s="154"/>
      <c r="H40" s="154"/>
    </row>
    <row r="41" spans="1:8" ht="12" customHeight="1">
      <c r="A41" s="236" t="s">
        <v>552</v>
      </c>
      <c r="B41" s="160"/>
      <c r="C41" s="154"/>
      <c r="D41" s="154"/>
      <c r="E41" s="154"/>
      <c r="F41" s="154"/>
      <c r="G41" s="154"/>
      <c r="H41" s="154"/>
    </row>
    <row r="42" spans="1:8" ht="12.75">
      <c r="A42" s="160"/>
      <c r="B42" s="160"/>
      <c r="C42" s="154"/>
      <c r="D42" s="154"/>
      <c r="E42" s="154"/>
      <c r="F42" s="154"/>
      <c r="G42" s="154"/>
      <c r="H42" s="154"/>
    </row>
    <row r="43" spans="1:8" ht="12.75">
      <c r="A43" s="160"/>
      <c r="B43" s="160"/>
      <c r="C43" s="154"/>
      <c r="D43" s="154"/>
      <c r="E43" s="154"/>
      <c r="F43" s="154"/>
      <c r="G43" s="154"/>
      <c r="H43" s="154"/>
    </row>
    <row r="44" spans="1:8" ht="12.75">
      <c r="A44" s="189" t="s">
        <v>1184</v>
      </c>
      <c r="B44" s="189"/>
      <c r="C44" s="189"/>
      <c r="D44" s="189"/>
      <c r="E44" s="189"/>
      <c r="F44" s="161"/>
      <c r="G44" s="161"/>
      <c r="H44" s="161"/>
    </row>
  </sheetData>
  <sheetProtection/>
  <mergeCells count="4">
    <mergeCell ref="A6:A7"/>
    <mergeCell ref="B6:B7"/>
    <mergeCell ref="F6:H6"/>
    <mergeCell ref="C6:E6"/>
  </mergeCells>
  <printOptions/>
  <pageMargins left="0.2362204724409449" right="0.2362204724409449" top="0.35433070866141736" bottom="0.35433070866141736" header="0.31496062992125984" footer="0.31496062992125984"/>
  <pageSetup fitToHeight="0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view="pageBreakPreview" zoomScaleSheetLayoutView="100" zoomScalePageLayoutView="0" workbookViewId="0" topLeftCell="A1">
      <selection activeCell="A11" sqref="A11"/>
    </sheetView>
  </sheetViews>
  <sheetFormatPr defaultColWidth="9.00390625" defaultRowHeight="12.75"/>
  <cols>
    <col min="1" max="1" width="21.375" style="15" customWidth="1"/>
    <col min="2" max="11" width="4.00390625" style="15" customWidth="1"/>
    <col min="12" max="14" width="4.00390625" style="17" customWidth="1"/>
    <col min="15" max="15" width="4.00390625" style="44" customWidth="1"/>
    <col min="16" max="17" width="4.00390625" style="15" customWidth="1"/>
    <col min="18" max="19" width="4.00390625" style="17" customWidth="1"/>
    <col min="20" max="20" width="4.00390625" style="44" customWidth="1"/>
    <col min="21" max="22" width="4.00390625" style="15" customWidth="1"/>
    <col min="23" max="23" width="4.00390625" style="18" customWidth="1"/>
    <col min="24" max="32" width="4.00390625" style="15" customWidth="1"/>
    <col min="33" max="16384" width="9.125" style="15" customWidth="1"/>
  </cols>
  <sheetData>
    <row r="1" spans="1:17" ht="15.75" customHeight="1">
      <c r="A1" s="164"/>
      <c r="B1" s="165" t="s">
        <v>51</v>
      </c>
      <c r="C1" s="292" t="s">
        <v>1088</v>
      </c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4"/>
    </row>
    <row r="2" spans="1:17" ht="15.75" customHeight="1">
      <c r="A2" s="164"/>
      <c r="B2" s="165" t="s">
        <v>52</v>
      </c>
      <c r="C2" s="668">
        <v>7248261</v>
      </c>
      <c r="D2" s="669"/>
      <c r="E2" s="669"/>
      <c r="F2" s="669"/>
      <c r="G2" s="669"/>
      <c r="H2" s="669"/>
      <c r="I2" s="669"/>
      <c r="J2" s="293"/>
      <c r="K2" s="293"/>
      <c r="L2" s="293"/>
      <c r="M2" s="293"/>
      <c r="N2" s="293"/>
      <c r="O2" s="293"/>
      <c r="P2" s="293"/>
      <c r="Q2" s="294"/>
    </row>
    <row r="3" spans="1:17" ht="15.75">
      <c r="A3" s="164"/>
      <c r="B3" s="165" t="s">
        <v>54</v>
      </c>
      <c r="C3" s="292" t="s">
        <v>520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4"/>
    </row>
    <row r="4" spans="1:17" ht="15.75">
      <c r="A4" s="164"/>
      <c r="B4" s="165" t="s">
        <v>53</v>
      </c>
      <c r="C4" s="167" t="s">
        <v>181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9"/>
    </row>
    <row r="5" spans="1:10" ht="12.75" customHeight="1">
      <c r="A5" s="66"/>
      <c r="C5" s="64"/>
      <c r="D5" s="30"/>
      <c r="E5" s="30"/>
      <c r="F5" s="30"/>
      <c r="G5" s="30"/>
      <c r="H5" s="30"/>
      <c r="I5" s="30"/>
      <c r="J5" s="30"/>
    </row>
    <row r="6" spans="1:32" s="59" customFormat="1" ht="34.5" customHeight="1">
      <c r="A6" s="664" t="s">
        <v>1149</v>
      </c>
      <c r="B6" s="665" t="s">
        <v>70</v>
      </c>
      <c r="C6" s="665" t="s">
        <v>57</v>
      </c>
      <c r="D6" s="665" t="s">
        <v>58</v>
      </c>
      <c r="E6" s="666" t="s">
        <v>1150</v>
      </c>
      <c r="F6" s="666"/>
      <c r="G6" s="666"/>
      <c r="H6" s="666"/>
      <c r="I6" s="664" t="s">
        <v>64</v>
      </c>
      <c r="J6" s="664"/>
      <c r="K6" s="664"/>
      <c r="L6" s="664"/>
      <c r="M6" s="664"/>
      <c r="N6" s="664"/>
      <c r="O6" s="664"/>
      <c r="P6" s="664"/>
      <c r="Q6" s="664"/>
      <c r="R6" s="664"/>
      <c r="S6" s="664"/>
      <c r="T6" s="664"/>
      <c r="U6" s="664"/>
      <c r="V6" s="664"/>
      <c r="W6" s="664"/>
      <c r="X6" s="664"/>
      <c r="Y6" s="664"/>
      <c r="Z6" s="664"/>
      <c r="AA6" s="664"/>
      <c r="AB6" s="664"/>
      <c r="AC6" s="664"/>
      <c r="AD6" s="666" t="s">
        <v>61</v>
      </c>
      <c r="AE6" s="666"/>
      <c r="AF6" s="666"/>
    </row>
    <row r="7" spans="1:32" s="30" customFormat="1" ht="47.25" customHeight="1">
      <c r="A7" s="664"/>
      <c r="B7" s="665"/>
      <c r="C7" s="665"/>
      <c r="D7" s="665"/>
      <c r="E7" s="665" t="s">
        <v>9</v>
      </c>
      <c r="F7" s="665" t="s">
        <v>1111</v>
      </c>
      <c r="G7" s="665" t="s">
        <v>1112</v>
      </c>
      <c r="H7" s="667" t="s">
        <v>1091</v>
      </c>
      <c r="I7" s="665" t="s">
        <v>71</v>
      </c>
      <c r="J7" s="665" t="s">
        <v>55</v>
      </c>
      <c r="K7" s="665" t="s">
        <v>56</v>
      </c>
      <c r="L7" s="670" t="s">
        <v>10</v>
      </c>
      <c r="M7" s="670"/>
      <c r="N7" s="670"/>
      <c r="O7" s="670"/>
      <c r="P7" s="670"/>
      <c r="Q7" s="665" t="s">
        <v>11</v>
      </c>
      <c r="R7" s="665" t="s">
        <v>59</v>
      </c>
      <c r="S7" s="666" t="s">
        <v>12</v>
      </c>
      <c r="T7" s="666"/>
      <c r="U7" s="666"/>
      <c r="V7" s="666"/>
      <c r="W7" s="666"/>
      <c r="X7" s="666"/>
      <c r="Y7" s="665" t="s">
        <v>13</v>
      </c>
      <c r="Z7" s="665" t="s">
        <v>26</v>
      </c>
      <c r="AA7" s="665" t="s">
        <v>14</v>
      </c>
      <c r="AB7" s="665" t="s">
        <v>1151</v>
      </c>
      <c r="AC7" s="665" t="s">
        <v>15</v>
      </c>
      <c r="AD7" s="666"/>
      <c r="AE7" s="666"/>
      <c r="AF7" s="666"/>
    </row>
    <row r="8" spans="1:32" s="30" customFormat="1" ht="87" customHeight="1">
      <c r="A8" s="664"/>
      <c r="B8" s="665"/>
      <c r="C8" s="665"/>
      <c r="D8" s="665"/>
      <c r="E8" s="665"/>
      <c r="F8" s="665"/>
      <c r="G8" s="665"/>
      <c r="H8" s="667"/>
      <c r="I8" s="665"/>
      <c r="J8" s="665"/>
      <c r="K8" s="665"/>
      <c r="L8" s="217" t="s">
        <v>9</v>
      </c>
      <c r="M8" s="217" t="s">
        <v>1111</v>
      </c>
      <c r="N8" s="217" t="s">
        <v>1112</v>
      </c>
      <c r="O8" s="217" t="s">
        <v>1151</v>
      </c>
      <c r="P8" s="218" t="s">
        <v>72</v>
      </c>
      <c r="Q8" s="665"/>
      <c r="R8" s="665"/>
      <c r="S8" s="217" t="s">
        <v>1113</v>
      </c>
      <c r="T8" s="217" t="s">
        <v>1111</v>
      </c>
      <c r="U8" s="217" t="s">
        <v>16</v>
      </c>
      <c r="V8" s="218" t="s">
        <v>17</v>
      </c>
      <c r="W8" s="218" t="s">
        <v>18</v>
      </c>
      <c r="X8" s="218" t="s">
        <v>60</v>
      </c>
      <c r="Y8" s="665"/>
      <c r="Z8" s="665"/>
      <c r="AA8" s="665"/>
      <c r="AB8" s="665"/>
      <c r="AC8" s="665"/>
      <c r="AD8" s="217" t="s">
        <v>1114</v>
      </c>
      <c r="AE8" s="217" t="s">
        <v>1115</v>
      </c>
      <c r="AF8" s="217" t="s">
        <v>1116</v>
      </c>
    </row>
    <row r="9" spans="1:32" s="45" customFormat="1" ht="15.75">
      <c r="A9" s="598" t="s">
        <v>763</v>
      </c>
      <c r="B9" s="67"/>
      <c r="C9" s="67"/>
      <c r="D9" s="67" t="e">
        <f>C9/H9/3.65</f>
        <v>#DIV/0!</v>
      </c>
      <c r="E9" s="68"/>
      <c r="F9" s="68"/>
      <c r="G9" s="69"/>
      <c r="H9" s="75">
        <f>SUM(E9:G9)</f>
        <v>0</v>
      </c>
      <c r="I9" s="70">
        <v>5</v>
      </c>
      <c r="J9" s="70"/>
      <c r="K9" s="70">
        <v>5</v>
      </c>
      <c r="L9" s="69">
        <v>4</v>
      </c>
      <c r="M9" s="69">
        <v>1</v>
      </c>
      <c r="N9" s="69"/>
      <c r="O9" s="69"/>
      <c r="P9" s="72">
        <f>SUM(L9:O9)</f>
        <v>5</v>
      </c>
      <c r="Q9" s="211">
        <f>I9-P9</f>
        <v>0</v>
      </c>
      <c r="R9" s="70">
        <v>7</v>
      </c>
      <c r="S9" s="71">
        <v>11</v>
      </c>
      <c r="T9" s="69">
        <v>5</v>
      </c>
      <c r="U9" s="69"/>
      <c r="V9" s="69"/>
      <c r="W9" s="69"/>
      <c r="X9" s="72">
        <f>SUM(S9:W9)</f>
        <v>16</v>
      </c>
      <c r="Y9" s="211">
        <f>R9-X9</f>
        <v>-9</v>
      </c>
      <c r="Z9" s="70"/>
      <c r="AA9" s="68"/>
      <c r="AB9" s="68"/>
      <c r="AC9" s="212">
        <f aca="true" t="shared" si="0" ref="AC9:AC25">Z9-(AA9+AB9)</f>
        <v>0</v>
      </c>
      <c r="AD9" s="70"/>
      <c r="AE9" s="70"/>
      <c r="AF9" s="70"/>
    </row>
    <row r="10" spans="1:32" s="45" customFormat="1" ht="15.75">
      <c r="A10" s="598" t="s">
        <v>764</v>
      </c>
      <c r="B10" s="67"/>
      <c r="C10" s="67"/>
      <c r="D10" s="67" t="e">
        <f aca="true" t="shared" si="1" ref="D10:D24">C10/H10/3.65</f>
        <v>#DIV/0!</v>
      </c>
      <c r="E10" s="68"/>
      <c r="F10" s="68"/>
      <c r="G10" s="68"/>
      <c r="H10" s="75">
        <f aca="true" t="shared" si="2" ref="H10:H25">SUM(E10:G10)</f>
        <v>0</v>
      </c>
      <c r="I10" s="70">
        <v>16</v>
      </c>
      <c r="J10" s="70">
        <v>2</v>
      </c>
      <c r="K10" s="70">
        <v>13</v>
      </c>
      <c r="L10" s="69">
        <v>15</v>
      </c>
      <c r="M10" s="69">
        <v>2</v>
      </c>
      <c r="N10" s="69"/>
      <c r="O10" s="69"/>
      <c r="P10" s="72">
        <f aca="true" t="shared" si="3" ref="P10:P25">SUM(L10:O10)</f>
        <v>17</v>
      </c>
      <c r="Q10" s="211">
        <f aca="true" t="shared" si="4" ref="Q10:Q24">I10-P10</f>
        <v>-1</v>
      </c>
      <c r="R10" s="70">
        <v>54</v>
      </c>
      <c r="S10" s="71">
        <v>50</v>
      </c>
      <c r="T10" s="69">
        <v>9</v>
      </c>
      <c r="U10" s="69"/>
      <c r="V10" s="69"/>
      <c r="W10" s="69"/>
      <c r="X10" s="72">
        <f aca="true" t="shared" si="5" ref="X10:X25">SUM(S10:W10)</f>
        <v>59</v>
      </c>
      <c r="Y10" s="211">
        <f aca="true" t="shared" si="6" ref="Y10:Y25">R10-X10</f>
        <v>-5</v>
      </c>
      <c r="Z10" s="70">
        <v>2</v>
      </c>
      <c r="AA10" s="68">
        <v>2</v>
      </c>
      <c r="AB10" s="68"/>
      <c r="AC10" s="212">
        <f t="shared" si="0"/>
        <v>0</v>
      </c>
      <c r="AD10" s="70"/>
      <c r="AE10" s="70"/>
      <c r="AF10" s="70"/>
    </row>
    <row r="11" spans="1:32" s="45" customFormat="1" ht="15.75">
      <c r="A11" s="598"/>
      <c r="B11" s="67"/>
      <c r="C11" s="67"/>
      <c r="D11" s="67" t="e">
        <f t="shared" si="1"/>
        <v>#DIV/0!</v>
      </c>
      <c r="E11" s="68"/>
      <c r="F11" s="68"/>
      <c r="G11" s="68"/>
      <c r="H11" s="75">
        <f t="shared" si="2"/>
        <v>0</v>
      </c>
      <c r="I11" s="70"/>
      <c r="J11" s="70"/>
      <c r="K11" s="70"/>
      <c r="L11" s="69"/>
      <c r="M11" s="69"/>
      <c r="N11" s="69"/>
      <c r="O11" s="69"/>
      <c r="P11" s="72">
        <f t="shared" si="3"/>
        <v>0</v>
      </c>
      <c r="Q11" s="211">
        <f t="shared" si="4"/>
        <v>0</v>
      </c>
      <c r="R11" s="70"/>
      <c r="S11" s="71"/>
      <c r="T11" s="69"/>
      <c r="U11" s="69"/>
      <c r="V11" s="69"/>
      <c r="W11" s="69"/>
      <c r="X11" s="72">
        <f t="shared" si="5"/>
        <v>0</v>
      </c>
      <c r="Y11" s="211">
        <f t="shared" si="6"/>
        <v>0</v>
      </c>
      <c r="Z11" s="70"/>
      <c r="AA11" s="68"/>
      <c r="AB11" s="68"/>
      <c r="AC11" s="212">
        <f t="shared" si="0"/>
        <v>0</v>
      </c>
      <c r="AD11" s="70"/>
      <c r="AE11" s="70"/>
      <c r="AF11" s="70"/>
    </row>
    <row r="12" spans="1:32" s="45" customFormat="1" ht="15.75">
      <c r="A12" s="67"/>
      <c r="B12" s="67"/>
      <c r="C12" s="67"/>
      <c r="D12" s="67" t="e">
        <f t="shared" si="1"/>
        <v>#DIV/0!</v>
      </c>
      <c r="E12" s="68"/>
      <c r="F12" s="68"/>
      <c r="G12" s="68"/>
      <c r="H12" s="75">
        <f t="shared" si="2"/>
        <v>0</v>
      </c>
      <c r="I12" s="70"/>
      <c r="J12" s="70"/>
      <c r="K12" s="70"/>
      <c r="L12" s="69"/>
      <c r="M12" s="69"/>
      <c r="N12" s="69"/>
      <c r="O12" s="69"/>
      <c r="P12" s="72">
        <f t="shared" si="3"/>
        <v>0</v>
      </c>
      <c r="Q12" s="211">
        <f t="shared" si="4"/>
        <v>0</v>
      </c>
      <c r="R12" s="70"/>
      <c r="S12" s="71"/>
      <c r="T12" s="69"/>
      <c r="U12" s="69"/>
      <c r="V12" s="69"/>
      <c r="W12" s="69"/>
      <c r="X12" s="72">
        <f t="shared" si="5"/>
        <v>0</v>
      </c>
      <c r="Y12" s="211">
        <f t="shared" si="6"/>
        <v>0</v>
      </c>
      <c r="Z12" s="70"/>
      <c r="AA12" s="68"/>
      <c r="AB12" s="68"/>
      <c r="AC12" s="212">
        <f t="shared" si="0"/>
        <v>0</v>
      </c>
      <c r="AD12" s="70"/>
      <c r="AE12" s="70"/>
      <c r="AF12" s="70"/>
    </row>
    <row r="13" spans="1:32" s="45" customFormat="1" ht="15.75">
      <c r="A13" s="67"/>
      <c r="B13" s="67"/>
      <c r="C13" s="67"/>
      <c r="D13" s="67" t="e">
        <f t="shared" si="1"/>
        <v>#DIV/0!</v>
      </c>
      <c r="E13" s="68"/>
      <c r="F13" s="68"/>
      <c r="G13" s="68"/>
      <c r="H13" s="75">
        <f t="shared" si="2"/>
        <v>0</v>
      </c>
      <c r="I13" s="70"/>
      <c r="J13" s="70"/>
      <c r="K13" s="70"/>
      <c r="L13" s="69"/>
      <c r="M13" s="69"/>
      <c r="N13" s="69"/>
      <c r="O13" s="69"/>
      <c r="P13" s="72">
        <f t="shared" si="3"/>
        <v>0</v>
      </c>
      <c r="Q13" s="211">
        <f t="shared" si="4"/>
        <v>0</v>
      </c>
      <c r="R13" s="70"/>
      <c r="S13" s="71"/>
      <c r="T13" s="69"/>
      <c r="U13" s="69"/>
      <c r="V13" s="69"/>
      <c r="W13" s="69"/>
      <c r="X13" s="72">
        <f t="shared" si="5"/>
        <v>0</v>
      </c>
      <c r="Y13" s="211">
        <f t="shared" si="6"/>
        <v>0</v>
      </c>
      <c r="Z13" s="70"/>
      <c r="AA13" s="68"/>
      <c r="AB13" s="68"/>
      <c r="AC13" s="212">
        <f t="shared" si="0"/>
        <v>0</v>
      </c>
      <c r="AD13" s="70"/>
      <c r="AE13" s="70"/>
      <c r="AF13" s="70"/>
    </row>
    <row r="14" spans="1:32" s="45" customFormat="1" ht="15.75">
      <c r="A14" s="67"/>
      <c r="B14" s="67"/>
      <c r="C14" s="67"/>
      <c r="D14" s="67" t="e">
        <f t="shared" si="1"/>
        <v>#DIV/0!</v>
      </c>
      <c r="E14" s="68"/>
      <c r="F14" s="68"/>
      <c r="G14" s="68"/>
      <c r="H14" s="75">
        <f t="shared" si="2"/>
        <v>0</v>
      </c>
      <c r="I14" s="70"/>
      <c r="J14" s="70"/>
      <c r="K14" s="70"/>
      <c r="L14" s="69"/>
      <c r="M14" s="69"/>
      <c r="N14" s="69"/>
      <c r="O14" s="69"/>
      <c r="P14" s="72">
        <f t="shared" si="3"/>
        <v>0</v>
      </c>
      <c r="Q14" s="211">
        <f t="shared" si="4"/>
        <v>0</v>
      </c>
      <c r="R14" s="70"/>
      <c r="S14" s="71"/>
      <c r="T14" s="69"/>
      <c r="U14" s="69"/>
      <c r="V14" s="69"/>
      <c r="W14" s="69"/>
      <c r="X14" s="72">
        <f t="shared" si="5"/>
        <v>0</v>
      </c>
      <c r="Y14" s="211">
        <f t="shared" si="6"/>
        <v>0</v>
      </c>
      <c r="Z14" s="70"/>
      <c r="AA14" s="68"/>
      <c r="AB14" s="68"/>
      <c r="AC14" s="212">
        <f t="shared" si="0"/>
        <v>0</v>
      </c>
      <c r="AD14" s="70"/>
      <c r="AE14" s="70"/>
      <c r="AF14" s="70"/>
    </row>
    <row r="15" spans="1:32" s="45" customFormat="1" ht="15.75">
      <c r="A15" s="67"/>
      <c r="B15" s="67"/>
      <c r="C15" s="67"/>
      <c r="D15" s="67" t="e">
        <f t="shared" si="1"/>
        <v>#DIV/0!</v>
      </c>
      <c r="E15" s="68"/>
      <c r="F15" s="68"/>
      <c r="G15" s="68"/>
      <c r="H15" s="75">
        <f t="shared" si="2"/>
        <v>0</v>
      </c>
      <c r="I15" s="70"/>
      <c r="J15" s="70"/>
      <c r="K15" s="70"/>
      <c r="L15" s="69"/>
      <c r="M15" s="69"/>
      <c r="N15" s="69"/>
      <c r="O15" s="69"/>
      <c r="P15" s="72">
        <f t="shared" si="3"/>
        <v>0</v>
      </c>
      <c r="Q15" s="211">
        <f t="shared" si="4"/>
        <v>0</v>
      </c>
      <c r="R15" s="70"/>
      <c r="S15" s="71"/>
      <c r="T15" s="69"/>
      <c r="U15" s="69"/>
      <c r="V15" s="69"/>
      <c r="W15" s="69"/>
      <c r="X15" s="72">
        <f t="shared" si="5"/>
        <v>0</v>
      </c>
      <c r="Y15" s="211">
        <f t="shared" si="6"/>
        <v>0</v>
      </c>
      <c r="Z15" s="70"/>
      <c r="AA15" s="68"/>
      <c r="AB15" s="68"/>
      <c r="AC15" s="212">
        <f t="shared" si="0"/>
        <v>0</v>
      </c>
      <c r="AD15" s="70"/>
      <c r="AE15" s="70"/>
      <c r="AF15" s="70"/>
    </row>
    <row r="16" spans="1:32" s="45" customFormat="1" ht="15.75">
      <c r="A16" s="67"/>
      <c r="B16" s="67"/>
      <c r="C16" s="67"/>
      <c r="D16" s="67" t="e">
        <f t="shared" si="1"/>
        <v>#DIV/0!</v>
      </c>
      <c r="E16" s="68"/>
      <c r="F16" s="68"/>
      <c r="G16" s="68"/>
      <c r="H16" s="75">
        <f t="shared" si="2"/>
        <v>0</v>
      </c>
      <c r="I16" s="70"/>
      <c r="J16" s="70"/>
      <c r="K16" s="70"/>
      <c r="L16" s="69"/>
      <c r="M16" s="69"/>
      <c r="N16" s="69"/>
      <c r="O16" s="69"/>
      <c r="P16" s="72">
        <f t="shared" si="3"/>
        <v>0</v>
      </c>
      <c r="Q16" s="211">
        <f t="shared" si="4"/>
        <v>0</v>
      </c>
      <c r="R16" s="70"/>
      <c r="S16" s="71"/>
      <c r="T16" s="69"/>
      <c r="U16" s="69"/>
      <c r="V16" s="69"/>
      <c r="W16" s="69"/>
      <c r="X16" s="72">
        <f t="shared" si="5"/>
        <v>0</v>
      </c>
      <c r="Y16" s="211">
        <f t="shared" si="6"/>
        <v>0</v>
      </c>
      <c r="Z16" s="70"/>
      <c r="AA16" s="68"/>
      <c r="AB16" s="68"/>
      <c r="AC16" s="212">
        <f t="shared" si="0"/>
        <v>0</v>
      </c>
      <c r="AD16" s="70"/>
      <c r="AE16" s="70"/>
      <c r="AF16" s="70"/>
    </row>
    <row r="17" spans="1:32" s="45" customFormat="1" ht="15.75">
      <c r="A17" s="67"/>
      <c r="B17" s="67"/>
      <c r="C17" s="67"/>
      <c r="D17" s="67" t="e">
        <f t="shared" si="1"/>
        <v>#DIV/0!</v>
      </c>
      <c r="E17" s="68"/>
      <c r="F17" s="68"/>
      <c r="G17" s="68"/>
      <c r="H17" s="75">
        <f t="shared" si="2"/>
        <v>0</v>
      </c>
      <c r="I17" s="70"/>
      <c r="J17" s="70"/>
      <c r="K17" s="70"/>
      <c r="L17" s="69"/>
      <c r="M17" s="69"/>
      <c r="N17" s="69"/>
      <c r="O17" s="69"/>
      <c r="P17" s="72">
        <f t="shared" si="3"/>
        <v>0</v>
      </c>
      <c r="Q17" s="211">
        <f t="shared" si="4"/>
        <v>0</v>
      </c>
      <c r="R17" s="70"/>
      <c r="S17" s="71"/>
      <c r="T17" s="69"/>
      <c r="U17" s="69"/>
      <c r="V17" s="69"/>
      <c r="W17" s="69"/>
      <c r="X17" s="72">
        <f t="shared" si="5"/>
        <v>0</v>
      </c>
      <c r="Y17" s="211">
        <f t="shared" si="6"/>
        <v>0</v>
      </c>
      <c r="Z17" s="70"/>
      <c r="AA17" s="68"/>
      <c r="AB17" s="68"/>
      <c r="AC17" s="212">
        <f t="shared" si="0"/>
        <v>0</v>
      </c>
      <c r="AD17" s="70"/>
      <c r="AE17" s="70"/>
      <c r="AF17" s="70"/>
    </row>
    <row r="18" spans="1:32" s="45" customFormat="1" ht="15.75">
      <c r="A18" s="67"/>
      <c r="B18" s="67"/>
      <c r="C18" s="67"/>
      <c r="D18" s="67" t="e">
        <f t="shared" si="1"/>
        <v>#DIV/0!</v>
      </c>
      <c r="E18" s="68"/>
      <c r="F18" s="68"/>
      <c r="G18" s="68"/>
      <c r="H18" s="75">
        <f t="shared" si="2"/>
        <v>0</v>
      </c>
      <c r="I18" s="70"/>
      <c r="J18" s="70"/>
      <c r="K18" s="70"/>
      <c r="L18" s="69"/>
      <c r="M18" s="69"/>
      <c r="N18" s="69"/>
      <c r="O18" s="69"/>
      <c r="P18" s="72">
        <f t="shared" si="3"/>
        <v>0</v>
      </c>
      <c r="Q18" s="211">
        <f t="shared" si="4"/>
        <v>0</v>
      </c>
      <c r="R18" s="70"/>
      <c r="S18" s="71"/>
      <c r="T18" s="69"/>
      <c r="U18" s="69"/>
      <c r="V18" s="69"/>
      <c r="W18" s="69"/>
      <c r="X18" s="72">
        <f t="shared" si="5"/>
        <v>0</v>
      </c>
      <c r="Y18" s="211">
        <f t="shared" si="6"/>
        <v>0</v>
      </c>
      <c r="Z18" s="70"/>
      <c r="AA18" s="68"/>
      <c r="AB18" s="68"/>
      <c r="AC18" s="212">
        <f t="shared" si="0"/>
        <v>0</v>
      </c>
      <c r="AD18" s="70"/>
      <c r="AE18" s="70"/>
      <c r="AF18" s="70"/>
    </row>
    <row r="19" spans="1:32" s="45" customFormat="1" ht="15.75">
      <c r="A19" s="67"/>
      <c r="B19" s="67"/>
      <c r="C19" s="67"/>
      <c r="D19" s="67" t="e">
        <f t="shared" si="1"/>
        <v>#DIV/0!</v>
      </c>
      <c r="E19" s="68"/>
      <c r="F19" s="68"/>
      <c r="G19" s="68"/>
      <c r="H19" s="75">
        <f t="shared" si="2"/>
        <v>0</v>
      </c>
      <c r="I19" s="70"/>
      <c r="J19" s="70"/>
      <c r="K19" s="70"/>
      <c r="L19" s="69"/>
      <c r="M19" s="69"/>
      <c r="N19" s="69"/>
      <c r="O19" s="69"/>
      <c r="P19" s="72">
        <f t="shared" si="3"/>
        <v>0</v>
      </c>
      <c r="Q19" s="211">
        <f t="shared" si="4"/>
        <v>0</v>
      </c>
      <c r="R19" s="70"/>
      <c r="S19" s="71"/>
      <c r="T19" s="69"/>
      <c r="U19" s="69"/>
      <c r="V19" s="69"/>
      <c r="W19" s="69"/>
      <c r="X19" s="72">
        <f t="shared" si="5"/>
        <v>0</v>
      </c>
      <c r="Y19" s="211">
        <f t="shared" si="6"/>
        <v>0</v>
      </c>
      <c r="Z19" s="70"/>
      <c r="AA19" s="68"/>
      <c r="AB19" s="68"/>
      <c r="AC19" s="212">
        <f t="shared" si="0"/>
        <v>0</v>
      </c>
      <c r="AD19" s="70"/>
      <c r="AE19" s="70"/>
      <c r="AF19" s="70"/>
    </row>
    <row r="20" spans="1:32" s="45" customFormat="1" ht="15.75">
      <c r="A20" s="67"/>
      <c r="B20" s="67"/>
      <c r="C20" s="67"/>
      <c r="D20" s="67" t="e">
        <f t="shared" si="1"/>
        <v>#DIV/0!</v>
      </c>
      <c r="E20" s="68"/>
      <c r="F20" s="68"/>
      <c r="G20" s="68"/>
      <c r="H20" s="75">
        <f t="shared" si="2"/>
        <v>0</v>
      </c>
      <c r="I20" s="70"/>
      <c r="J20" s="70"/>
      <c r="K20" s="70"/>
      <c r="L20" s="69"/>
      <c r="M20" s="69"/>
      <c r="N20" s="69"/>
      <c r="O20" s="69"/>
      <c r="P20" s="72">
        <f t="shared" si="3"/>
        <v>0</v>
      </c>
      <c r="Q20" s="211">
        <f t="shared" si="4"/>
        <v>0</v>
      </c>
      <c r="R20" s="70"/>
      <c r="S20" s="71"/>
      <c r="T20" s="69"/>
      <c r="U20" s="69"/>
      <c r="V20" s="69"/>
      <c r="W20" s="69"/>
      <c r="X20" s="72">
        <f t="shared" si="5"/>
        <v>0</v>
      </c>
      <c r="Y20" s="211">
        <f t="shared" si="6"/>
        <v>0</v>
      </c>
      <c r="Z20" s="70"/>
      <c r="AA20" s="68"/>
      <c r="AB20" s="68"/>
      <c r="AC20" s="212">
        <f t="shared" si="0"/>
        <v>0</v>
      </c>
      <c r="AD20" s="70"/>
      <c r="AE20" s="70"/>
      <c r="AF20" s="70"/>
    </row>
    <row r="21" spans="1:32" s="45" customFormat="1" ht="15.75">
      <c r="A21" s="67"/>
      <c r="B21" s="67"/>
      <c r="C21" s="67"/>
      <c r="D21" s="67" t="e">
        <f t="shared" si="1"/>
        <v>#DIV/0!</v>
      </c>
      <c r="E21" s="68"/>
      <c r="F21" s="68"/>
      <c r="G21" s="68"/>
      <c r="H21" s="75">
        <f t="shared" si="2"/>
        <v>0</v>
      </c>
      <c r="I21" s="70"/>
      <c r="J21" s="70"/>
      <c r="K21" s="70"/>
      <c r="L21" s="69"/>
      <c r="M21" s="69"/>
      <c r="N21" s="69"/>
      <c r="O21" s="69"/>
      <c r="P21" s="72">
        <f t="shared" si="3"/>
        <v>0</v>
      </c>
      <c r="Q21" s="211">
        <f t="shared" si="4"/>
        <v>0</v>
      </c>
      <c r="R21" s="70"/>
      <c r="S21" s="71"/>
      <c r="T21" s="69"/>
      <c r="U21" s="69"/>
      <c r="V21" s="69"/>
      <c r="W21" s="69"/>
      <c r="X21" s="72">
        <f t="shared" si="5"/>
        <v>0</v>
      </c>
      <c r="Y21" s="211">
        <f t="shared" si="6"/>
        <v>0</v>
      </c>
      <c r="Z21" s="70"/>
      <c r="AA21" s="68"/>
      <c r="AB21" s="68"/>
      <c r="AC21" s="212">
        <f t="shared" si="0"/>
        <v>0</v>
      </c>
      <c r="AD21" s="70"/>
      <c r="AE21" s="70"/>
      <c r="AF21" s="70"/>
    </row>
    <row r="22" spans="1:32" s="45" customFormat="1" ht="15.75">
      <c r="A22" s="67"/>
      <c r="B22" s="67"/>
      <c r="C22" s="67"/>
      <c r="D22" s="67" t="e">
        <f t="shared" si="1"/>
        <v>#DIV/0!</v>
      </c>
      <c r="E22" s="68"/>
      <c r="F22" s="68"/>
      <c r="G22" s="68"/>
      <c r="H22" s="75">
        <f t="shared" si="2"/>
        <v>0</v>
      </c>
      <c r="I22" s="70"/>
      <c r="J22" s="70"/>
      <c r="K22" s="70"/>
      <c r="L22" s="69"/>
      <c r="M22" s="69"/>
      <c r="N22" s="69"/>
      <c r="O22" s="69"/>
      <c r="P22" s="72">
        <f t="shared" si="3"/>
        <v>0</v>
      </c>
      <c r="Q22" s="211">
        <f t="shared" si="4"/>
        <v>0</v>
      </c>
      <c r="R22" s="70"/>
      <c r="S22" s="71"/>
      <c r="T22" s="69"/>
      <c r="U22" s="69"/>
      <c r="V22" s="69"/>
      <c r="W22" s="69"/>
      <c r="X22" s="72">
        <f t="shared" si="5"/>
        <v>0</v>
      </c>
      <c r="Y22" s="211">
        <f t="shared" si="6"/>
        <v>0</v>
      </c>
      <c r="Z22" s="70"/>
      <c r="AA22" s="68"/>
      <c r="AB22" s="68"/>
      <c r="AC22" s="212">
        <f t="shared" si="0"/>
        <v>0</v>
      </c>
      <c r="AD22" s="70"/>
      <c r="AE22" s="70"/>
      <c r="AF22" s="70"/>
    </row>
    <row r="23" spans="1:32" s="45" customFormat="1" ht="15.75">
      <c r="A23" s="67"/>
      <c r="B23" s="67"/>
      <c r="C23" s="67"/>
      <c r="D23" s="67" t="e">
        <f t="shared" si="1"/>
        <v>#DIV/0!</v>
      </c>
      <c r="E23" s="68"/>
      <c r="F23" s="68"/>
      <c r="G23" s="68"/>
      <c r="H23" s="75">
        <f t="shared" si="2"/>
        <v>0</v>
      </c>
      <c r="I23" s="70"/>
      <c r="J23" s="70"/>
      <c r="K23" s="70"/>
      <c r="L23" s="69"/>
      <c r="M23" s="69"/>
      <c r="N23" s="69"/>
      <c r="O23" s="69"/>
      <c r="P23" s="72">
        <f t="shared" si="3"/>
        <v>0</v>
      </c>
      <c r="Q23" s="211">
        <f t="shared" si="4"/>
        <v>0</v>
      </c>
      <c r="R23" s="70"/>
      <c r="S23" s="71"/>
      <c r="T23" s="69"/>
      <c r="U23" s="69"/>
      <c r="V23" s="69"/>
      <c r="W23" s="69"/>
      <c r="X23" s="72">
        <f t="shared" si="5"/>
        <v>0</v>
      </c>
      <c r="Y23" s="211">
        <f t="shared" si="6"/>
        <v>0</v>
      </c>
      <c r="Z23" s="70"/>
      <c r="AA23" s="68"/>
      <c r="AB23" s="68"/>
      <c r="AC23" s="212">
        <f t="shared" si="0"/>
        <v>0</v>
      </c>
      <c r="AD23" s="70"/>
      <c r="AE23" s="70"/>
      <c r="AF23" s="70"/>
    </row>
    <row r="24" spans="1:32" s="45" customFormat="1" ht="15.75">
      <c r="A24" s="67"/>
      <c r="B24" s="67"/>
      <c r="C24" s="67"/>
      <c r="D24" s="67" t="e">
        <f t="shared" si="1"/>
        <v>#DIV/0!</v>
      </c>
      <c r="E24" s="68"/>
      <c r="F24" s="68"/>
      <c r="G24" s="68"/>
      <c r="H24" s="75">
        <f t="shared" si="2"/>
        <v>0</v>
      </c>
      <c r="I24" s="70"/>
      <c r="J24" s="70"/>
      <c r="K24" s="70"/>
      <c r="L24" s="69"/>
      <c r="M24" s="69"/>
      <c r="N24" s="69"/>
      <c r="O24" s="69"/>
      <c r="P24" s="72">
        <f t="shared" si="3"/>
        <v>0</v>
      </c>
      <c r="Q24" s="211">
        <f t="shared" si="4"/>
        <v>0</v>
      </c>
      <c r="R24" s="70"/>
      <c r="S24" s="71"/>
      <c r="T24" s="69"/>
      <c r="U24" s="69"/>
      <c r="V24" s="69"/>
      <c r="W24" s="69"/>
      <c r="X24" s="72">
        <f t="shared" si="5"/>
        <v>0</v>
      </c>
      <c r="Y24" s="211">
        <f t="shared" si="6"/>
        <v>0</v>
      </c>
      <c r="Z24" s="70"/>
      <c r="AA24" s="68"/>
      <c r="AB24" s="68"/>
      <c r="AC24" s="212">
        <f t="shared" si="0"/>
        <v>0</v>
      </c>
      <c r="AD24" s="70"/>
      <c r="AE24" s="70"/>
      <c r="AF24" s="70"/>
    </row>
    <row r="25" spans="1:32" ht="15.75" customHeight="1">
      <c r="A25" s="213"/>
      <c r="B25" s="75">
        <f>SUM(B9:B24)</f>
        <v>0</v>
      </c>
      <c r="C25" s="75">
        <f>SUM(C9:C24)</f>
        <v>0</v>
      </c>
      <c r="D25" s="75" t="e">
        <f>C25/H25/3.65</f>
        <v>#DIV/0!</v>
      </c>
      <c r="E25" s="75">
        <f>SUM(E9:E24)</f>
        <v>0</v>
      </c>
      <c r="F25" s="75">
        <f>SUM(F9:F24)</f>
        <v>0</v>
      </c>
      <c r="G25" s="75">
        <f>SUM(G9:G24)</f>
        <v>0</v>
      </c>
      <c r="H25" s="75">
        <f t="shared" si="2"/>
        <v>0</v>
      </c>
      <c r="I25" s="75">
        <f aca="true" t="shared" si="7" ref="I25:O25">SUM(I9:I24)</f>
        <v>21</v>
      </c>
      <c r="J25" s="75">
        <f t="shared" si="7"/>
        <v>2</v>
      </c>
      <c r="K25" s="75">
        <f t="shared" si="7"/>
        <v>18</v>
      </c>
      <c r="L25" s="75">
        <f t="shared" si="7"/>
        <v>19</v>
      </c>
      <c r="M25" s="75">
        <f t="shared" si="7"/>
        <v>3</v>
      </c>
      <c r="N25" s="75">
        <f t="shared" si="7"/>
        <v>0</v>
      </c>
      <c r="O25" s="75">
        <f t="shared" si="7"/>
        <v>0</v>
      </c>
      <c r="P25" s="72">
        <f t="shared" si="3"/>
        <v>22</v>
      </c>
      <c r="Q25" s="214">
        <f>I25-P25</f>
        <v>-1</v>
      </c>
      <c r="R25" s="75">
        <f aca="true" t="shared" si="8" ref="R25:W25">SUM(R9:R24)</f>
        <v>61</v>
      </c>
      <c r="S25" s="75">
        <f t="shared" si="8"/>
        <v>61</v>
      </c>
      <c r="T25" s="75">
        <f t="shared" si="8"/>
        <v>14</v>
      </c>
      <c r="U25" s="75">
        <f t="shared" si="8"/>
        <v>0</v>
      </c>
      <c r="V25" s="75">
        <f t="shared" si="8"/>
        <v>0</v>
      </c>
      <c r="W25" s="75">
        <f t="shared" si="8"/>
        <v>0</v>
      </c>
      <c r="X25" s="72">
        <f t="shared" si="5"/>
        <v>75</v>
      </c>
      <c r="Y25" s="214">
        <f t="shared" si="6"/>
        <v>-14</v>
      </c>
      <c r="Z25" s="75">
        <f>SUM(Z9:Z24)</f>
        <v>2</v>
      </c>
      <c r="AA25" s="75">
        <f>SUM(AA9:AA24)</f>
        <v>2</v>
      </c>
      <c r="AB25" s="75">
        <f>SUM(AB9:AB24)</f>
        <v>0</v>
      </c>
      <c r="AC25" s="215">
        <f t="shared" si="0"/>
        <v>0</v>
      </c>
      <c r="AD25" s="75">
        <f>SUM(AD9:AD24)</f>
        <v>0</v>
      </c>
      <c r="AE25" s="75">
        <f>SUM(AE9:AE24)</f>
        <v>0</v>
      </c>
      <c r="AF25" s="75">
        <f>SUM(AF9:AF24)</f>
        <v>0</v>
      </c>
    </row>
    <row r="26" spans="1:20" ht="15.75">
      <c r="A26" s="21"/>
      <c r="B26" s="21"/>
      <c r="C26" s="21"/>
      <c r="D26" s="21"/>
      <c r="E26" s="21"/>
      <c r="F26" s="21"/>
      <c r="G26" s="18"/>
      <c r="H26" s="18"/>
      <c r="L26" s="20"/>
      <c r="M26" s="20"/>
      <c r="N26" s="20"/>
      <c r="O26" s="46"/>
      <c r="R26" s="20"/>
      <c r="S26" s="20"/>
      <c r="T26" s="46"/>
    </row>
    <row r="27" spans="1:20" ht="15.75">
      <c r="A27" s="21"/>
      <c r="B27" s="21"/>
      <c r="C27" s="21"/>
      <c r="D27" s="21"/>
      <c r="E27" s="21"/>
      <c r="F27" s="21"/>
      <c r="G27" s="18"/>
      <c r="H27" s="18"/>
      <c r="L27" s="20"/>
      <c r="M27" s="20"/>
      <c r="N27" s="20"/>
      <c r="O27" s="46"/>
      <c r="R27" s="20"/>
      <c r="S27" s="20"/>
      <c r="T27" s="46"/>
    </row>
    <row r="28" spans="1:20" ht="15.75">
      <c r="A28" s="22"/>
      <c r="B28" s="22"/>
      <c r="C28" s="22"/>
      <c r="D28" s="22"/>
      <c r="E28" s="22"/>
      <c r="F28" s="22"/>
      <c r="G28" s="23"/>
      <c r="H28" s="23"/>
      <c r="L28" s="24"/>
      <c r="M28" s="24"/>
      <c r="N28" s="24"/>
      <c r="O28" s="47"/>
      <c r="R28" s="24"/>
      <c r="S28" s="24"/>
      <c r="T28" s="47"/>
    </row>
    <row r="29" spans="1:20" ht="15.75">
      <c r="A29" s="22"/>
      <c r="B29" s="22"/>
      <c r="C29" s="22"/>
      <c r="D29" s="22"/>
      <c r="E29" s="22"/>
      <c r="F29" s="22"/>
      <c r="G29" s="23"/>
      <c r="H29" s="23"/>
      <c r="L29" s="24"/>
      <c r="M29" s="24"/>
      <c r="N29" s="24"/>
      <c r="O29" s="47"/>
      <c r="R29" s="24"/>
      <c r="S29" s="24"/>
      <c r="T29" s="47"/>
    </row>
    <row r="30" spans="1:20" ht="15.75">
      <c r="A30" s="22"/>
      <c r="B30" s="22"/>
      <c r="C30" s="22"/>
      <c r="D30" s="22"/>
      <c r="E30" s="22"/>
      <c r="F30" s="22"/>
      <c r="G30" s="23"/>
      <c r="H30" s="23"/>
      <c r="L30" s="24"/>
      <c r="M30" s="24"/>
      <c r="N30" s="24"/>
      <c r="O30" s="47"/>
      <c r="R30" s="24"/>
      <c r="S30" s="24"/>
      <c r="T30" s="47"/>
    </row>
    <row r="31" spans="1:20" ht="15.75">
      <c r="A31" s="22"/>
      <c r="B31" s="22"/>
      <c r="C31" s="22"/>
      <c r="D31" s="22"/>
      <c r="E31" s="22"/>
      <c r="F31" s="22"/>
      <c r="G31" s="23"/>
      <c r="H31" s="23"/>
      <c r="L31" s="24"/>
      <c r="M31" s="24"/>
      <c r="N31" s="24"/>
      <c r="O31" s="47"/>
      <c r="R31" s="24"/>
      <c r="S31" s="24"/>
      <c r="T31" s="47"/>
    </row>
    <row r="32" spans="1:6" ht="15.75">
      <c r="A32" s="25"/>
      <c r="B32" s="25"/>
      <c r="C32" s="25"/>
      <c r="D32" s="25"/>
      <c r="E32" s="25"/>
      <c r="F32" s="25"/>
    </row>
    <row r="33" spans="1:6" ht="15.75">
      <c r="A33" s="25"/>
      <c r="B33" s="25"/>
      <c r="C33" s="25"/>
      <c r="D33" s="25"/>
      <c r="E33" s="25"/>
      <c r="F33" s="25"/>
    </row>
    <row r="34" spans="1:6" ht="15.75">
      <c r="A34" s="25"/>
      <c r="B34" s="25"/>
      <c r="C34" s="25"/>
      <c r="D34" s="25"/>
      <c r="E34" s="25"/>
      <c r="F34" s="25"/>
    </row>
    <row r="35" spans="1:6" ht="15.75">
      <c r="A35" s="25"/>
      <c r="B35" s="25"/>
      <c r="C35" s="25"/>
      <c r="D35" s="25"/>
      <c r="E35" s="25"/>
      <c r="F35" s="25"/>
    </row>
    <row r="36" spans="1:6" ht="15.75">
      <c r="A36" s="25"/>
      <c r="B36" s="25"/>
      <c r="C36" s="25"/>
      <c r="D36" s="25"/>
      <c r="E36" s="25"/>
      <c r="F36" s="25"/>
    </row>
  </sheetData>
  <sheetProtection/>
  <mergeCells count="24">
    <mergeCell ref="J7:J8"/>
    <mergeCell ref="Q7:Q8"/>
    <mergeCell ref="R7:R8"/>
    <mergeCell ref="L7:P7"/>
    <mergeCell ref="C2:I2"/>
    <mergeCell ref="AD6:AF7"/>
    <mergeCell ref="AA7:AA8"/>
    <mergeCell ref="AB7:AB8"/>
    <mergeCell ref="Y7:Y8"/>
    <mergeCell ref="AC7:AC8"/>
    <mergeCell ref="K7:K8"/>
    <mergeCell ref="E7:E8"/>
    <mergeCell ref="F7:F8"/>
    <mergeCell ref="G7:G8"/>
    <mergeCell ref="A6:A8"/>
    <mergeCell ref="I6:AC6"/>
    <mergeCell ref="B6:B8"/>
    <mergeCell ref="C6:C8"/>
    <mergeCell ref="I7:I8"/>
    <mergeCell ref="D6:D8"/>
    <mergeCell ref="Z7:Z8"/>
    <mergeCell ref="S7:X7"/>
    <mergeCell ref="H7:H8"/>
    <mergeCell ref="E6:H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1">
      <selection activeCell="D25" sqref="D25"/>
    </sheetView>
  </sheetViews>
  <sheetFormatPr defaultColWidth="9.00390625" defaultRowHeight="12.75"/>
  <cols>
    <col min="1" max="1" width="5.375" style="13" customWidth="1"/>
    <col min="2" max="2" width="40.00390625" style="13" customWidth="1"/>
    <col min="3" max="3" width="12.75390625" style="13" customWidth="1"/>
    <col min="4" max="4" width="12.625" style="13" customWidth="1"/>
    <col min="5" max="16384" width="9.125" style="13" customWidth="1"/>
  </cols>
  <sheetData>
    <row r="1" spans="1:7" s="14" customFormat="1" ht="15.75">
      <c r="A1" s="174"/>
      <c r="B1" s="175" t="s">
        <v>51</v>
      </c>
      <c r="C1" s="166" t="str">
        <f>'Kadar.ode.'!C1</f>
        <v>Специјална болница Сокобања-Сокобања</v>
      </c>
      <c r="D1" s="170"/>
      <c r="E1" s="170"/>
      <c r="F1" s="170"/>
      <c r="G1" s="172"/>
    </row>
    <row r="2" spans="1:7" s="14" customFormat="1" ht="15.75">
      <c r="A2" s="174"/>
      <c r="B2" s="175" t="s">
        <v>52</v>
      </c>
      <c r="C2" s="166">
        <f>'Kadar.ode.'!C2</f>
        <v>7248261</v>
      </c>
      <c r="D2" s="170"/>
      <c r="E2" s="170"/>
      <c r="F2" s="170"/>
      <c r="G2" s="172"/>
    </row>
    <row r="3" spans="1:7" s="14" customFormat="1" ht="15.75">
      <c r="A3" s="174"/>
      <c r="B3" s="175" t="s">
        <v>54</v>
      </c>
      <c r="C3" s="166" t="str">
        <f>'Kadar.ode.'!C3</f>
        <v>31.12.2015.</v>
      </c>
      <c r="D3" s="170"/>
      <c r="E3" s="170"/>
      <c r="F3" s="170"/>
      <c r="G3" s="172"/>
    </row>
    <row r="4" spans="1:7" ht="14.25">
      <c r="A4" s="174"/>
      <c r="B4" s="175" t="s">
        <v>53</v>
      </c>
      <c r="C4" s="167" t="s">
        <v>154</v>
      </c>
      <c r="D4" s="171"/>
      <c r="E4" s="171"/>
      <c r="F4" s="171"/>
      <c r="G4" s="173"/>
    </row>
    <row r="5" spans="1:4" ht="15.75">
      <c r="A5" s="66"/>
      <c r="B5" s="158"/>
      <c r="C5" s="100"/>
      <c r="D5" s="63"/>
    </row>
    <row r="6" spans="1:4" ht="12.75">
      <c r="A6" s="765" t="s">
        <v>1095</v>
      </c>
      <c r="B6" s="659" t="s">
        <v>1106</v>
      </c>
      <c r="C6" s="659" t="s">
        <v>1105</v>
      </c>
      <c r="D6" s="659"/>
    </row>
    <row r="7" spans="1:4" ht="45">
      <c r="A7" s="765"/>
      <c r="B7" s="659"/>
      <c r="C7" s="124" t="s">
        <v>1087</v>
      </c>
      <c r="D7" s="124" t="s">
        <v>195</v>
      </c>
    </row>
    <row r="8" spans="1:4" ht="11.25">
      <c r="A8" s="187" t="s">
        <v>1186</v>
      </c>
      <c r="B8" s="186" t="s">
        <v>1197</v>
      </c>
      <c r="C8" s="639">
        <v>2321099.53</v>
      </c>
      <c r="D8" s="639">
        <v>2157228.8</v>
      </c>
    </row>
    <row r="9" spans="1:4" ht="11.25">
      <c r="A9" s="237" t="s">
        <v>1187</v>
      </c>
      <c r="B9" s="186" t="s">
        <v>1198</v>
      </c>
      <c r="C9" s="639"/>
      <c r="D9" s="639"/>
    </row>
    <row r="10" spans="1:4" ht="22.5">
      <c r="A10" s="187" t="s">
        <v>1188</v>
      </c>
      <c r="B10" s="186" t="s">
        <v>1199</v>
      </c>
      <c r="C10" s="639">
        <v>4736748.9</v>
      </c>
      <c r="D10" s="639">
        <v>4739155.08</v>
      </c>
    </row>
    <row r="11" spans="1:4" ht="11.25">
      <c r="A11" s="187" t="s">
        <v>1189</v>
      </c>
      <c r="B11" s="188" t="s">
        <v>1200</v>
      </c>
      <c r="C11" s="639"/>
      <c r="D11" s="639"/>
    </row>
    <row r="12" spans="1:4" s="14" customFormat="1" ht="15.75">
      <c r="A12" s="187" t="s">
        <v>1190</v>
      </c>
      <c r="B12" s="186" t="s">
        <v>1202</v>
      </c>
      <c r="C12" s="639"/>
      <c r="D12" s="639"/>
    </row>
    <row r="13" spans="1:4" s="14" customFormat="1" ht="23.25">
      <c r="A13" s="238" t="s">
        <v>1191</v>
      </c>
      <c r="B13" s="186" t="s">
        <v>1201</v>
      </c>
      <c r="C13" s="640">
        <v>2676459.97</v>
      </c>
      <c r="D13" s="641">
        <v>2309259.12</v>
      </c>
    </row>
    <row r="14" spans="1:4" s="14" customFormat="1" ht="23.25">
      <c r="A14" s="187" t="s">
        <v>1192</v>
      </c>
      <c r="B14" s="186" t="s">
        <v>1203</v>
      </c>
      <c r="C14" s="639">
        <v>58121.23</v>
      </c>
      <c r="D14" s="639">
        <v>182357</v>
      </c>
    </row>
    <row r="15" spans="1:4" ht="22.5">
      <c r="A15" s="187" t="s">
        <v>1185</v>
      </c>
      <c r="B15" s="186" t="s">
        <v>1204</v>
      </c>
      <c r="C15" s="639">
        <f>SUM(C8:C14)</f>
        <v>9792429.63</v>
      </c>
      <c r="D15" s="639">
        <f>SUM(D8:D14)</f>
        <v>9388000</v>
      </c>
    </row>
  </sheetData>
  <sheetProtection/>
  <mergeCells count="3">
    <mergeCell ref="A6:A7"/>
    <mergeCell ref="B6:B7"/>
    <mergeCell ref="C6:D6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SheetLayoutView="100" zoomScalePageLayoutView="0" workbookViewId="0" topLeftCell="A1">
      <selection activeCell="J44" sqref="J44"/>
    </sheetView>
  </sheetViews>
  <sheetFormatPr defaultColWidth="9.00390625" defaultRowHeight="12.75"/>
  <cols>
    <col min="1" max="1" width="8.875" style="41" customWidth="1"/>
    <col min="2" max="2" width="55.25390625" style="41" customWidth="1"/>
    <col min="3" max="3" width="9.375" style="42" bestFit="1" customWidth="1"/>
    <col min="4" max="4" width="11.625" style="42" customWidth="1"/>
    <col min="5" max="5" width="11.75390625" style="42" customWidth="1"/>
    <col min="6" max="6" width="8.875" style="42" customWidth="1"/>
    <col min="7" max="7" width="11.125" style="42" customWidth="1"/>
    <col min="8" max="8" width="9.375" style="40" customWidth="1"/>
    <col min="9" max="9" width="7.625" style="40" customWidth="1"/>
    <col min="10" max="10" width="11.125" style="40" customWidth="1"/>
    <col min="11" max="16384" width="9.125" style="40" customWidth="1"/>
  </cols>
  <sheetData>
    <row r="1" spans="1:7" ht="15.75">
      <c r="A1" s="174"/>
      <c r="B1" s="175" t="s">
        <v>51</v>
      </c>
      <c r="C1" s="166" t="str">
        <f>'Kadar.ode.'!C1</f>
        <v>Специјална болница Сокобања-Сокобања</v>
      </c>
      <c r="D1" s="170"/>
      <c r="E1" s="170"/>
      <c r="F1" s="172"/>
      <c r="G1" s="14"/>
    </row>
    <row r="2" spans="1:7" ht="15.75">
      <c r="A2" s="174"/>
      <c r="B2" s="175" t="s">
        <v>52</v>
      </c>
      <c r="C2" s="166">
        <f>'Kadar.ode.'!C2</f>
        <v>7248261</v>
      </c>
      <c r="D2" s="170"/>
      <c r="E2" s="170"/>
      <c r="F2" s="172"/>
      <c r="G2" s="14"/>
    </row>
    <row r="3" spans="1:7" ht="15.75">
      <c r="A3" s="174"/>
      <c r="B3" s="175" t="s">
        <v>54</v>
      </c>
      <c r="C3" s="166" t="str">
        <f>'Kadar.ode.'!C3</f>
        <v>31.12.2015.</v>
      </c>
      <c r="D3" s="170"/>
      <c r="E3" s="170"/>
      <c r="F3" s="172"/>
      <c r="G3" s="14"/>
    </row>
    <row r="4" spans="1:7" ht="15.75">
      <c r="A4" s="174"/>
      <c r="B4" s="175" t="s">
        <v>53</v>
      </c>
      <c r="C4" s="167" t="s">
        <v>155</v>
      </c>
      <c r="D4" s="171"/>
      <c r="E4" s="171"/>
      <c r="F4" s="173"/>
      <c r="G4" s="6"/>
    </row>
    <row r="5" spans="1:7" ht="15.75">
      <c r="A5" s="14"/>
      <c r="B5" s="9"/>
      <c r="C5" s="9"/>
      <c r="D5" s="9"/>
      <c r="F5" s="39"/>
      <c r="G5" s="39"/>
    </row>
    <row r="6" spans="1:10" s="4" customFormat="1" ht="93.75" customHeight="1">
      <c r="A6" s="137" t="s">
        <v>8</v>
      </c>
      <c r="B6" s="137" t="s">
        <v>188</v>
      </c>
      <c r="C6" s="179" t="s">
        <v>160</v>
      </c>
      <c r="D6" s="179" t="s">
        <v>161</v>
      </c>
      <c r="E6" s="179" t="s">
        <v>162</v>
      </c>
      <c r="F6" s="179" t="s">
        <v>163</v>
      </c>
      <c r="G6" s="179" t="s">
        <v>164</v>
      </c>
      <c r="H6" s="179" t="s">
        <v>165</v>
      </c>
      <c r="I6" s="179" t="s">
        <v>166</v>
      </c>
      <c r="J6" s="179" t="s">
        <v>196</v>
      </c>
    </row>
    <row r="7" spans="1:10" ht="12.75">
      <c r="A7" s="107" t="s">
        <v>167</v>
      </c>
      <c r="B7" s="107"/>
      <c r="C7" s="190"/>
      <c r="D7" s="190"/>
      <c r="E7" s="190"/>
      <c r="F7" s="190"/>
      <c r="G7" s="190"/>
      <c r="H7" s="192"/>
      <c r="I7" s="192"/>
      <c r="J7" s="43"/>
    </row>
    <row r="8" spans="1:10" ht="12.75">
      <c r="A8" s="192"/>
      <c r="B8" s="137"/>
      <c r="C8" s="190"/>
      <c r="D8" s="190"/>
      <c r="E8" s="190"/>
      <c r="F8" s="190"/>
      <c r="G8" s="190"/>
      <c r="H8" s="192"/>
      <c r="I8" s="192"/>
      <c r="J8" s="43"/>
    </row>
    <row r="9" spans="1:10" ht="12.75">
      <c r="A9" s="107" t="s">
        <v>168</v>
      </c>
      <c r="B9" s="107"/>
      <c r="C9" s="190"/>
      <c r="D9" s="190"/>
      <c r="E9" s="190"/>
      <c r="F9" s="190"/>
      <c r="G9" s="190"/>
      <c r="H9" s="192"/>
      <c r="I9" s="192"/>
      <c r="J9" s="43"/>
    </row>
    <row r="10" spans="1:10" ht="12.75">
      <c r="A10" s="192"/>
      <c r="B10" s="137"/>
      <c r="C10" s="190"/>
      <c r="D10" s="190"/>
      <c r="E10" s="190"/>
      <c r="F10" s="190"/>
      <c r="G10" s="190"/>
      <c r="H10" s="192"/>
      <c r="I10" s="192"/>
      <c r="J10" s="43"/>
    </row>
    <row r="11" spans="1:10" ht="12.75">
      <c r="A11" s="107" t="s">
        <v>169</v>
      </c>
      <c r="B11" s="107"/>
      <c r="C11" s="190"/>
      <c r="D11" s="190"/>
      <c r="E11" s="190"/>
      <c r="F11" s="190"/>
      <c r="G11" s="190"/>
      <c r="H11" s="192"/>
      <c r="I11" s="192"/>
      <c r="J11" s="43"/>
    </row>
    <row r="12" spans="1:10" ht="12.75">
      <c r="A12" s="192"/>
      <c r="B12" s="137"/>
      <c r="C12" s="190"/>
      <c r="D12" s="190"/>
      <c r="E12" s="190"/>
      <c r="F12" s="190"/>
      <c r="G12" s="190"/>
      <c r="H12" s="192"/>
      <c r="I12" s="192"/>
      <c r="J12" s="43"/>
    </row>
    <row r="13" spans="1:10" ht="12.75">
      <c r="A13" s="192"/>
      <c r="B13" s="137"/>
      <c r="C13" s="190"/>
      <c r="D13" s="190"/>
      <c r="E13" s="190"/>
      <c r="F13" s="190"/>
      <c r="G13" s="190"/>
      <c r="H13" s="192"/>
      <c r="I13" s="192"/>
      <c r="J13" s="43"/>
    </row>
    <row r="14" spans="1:10" ht="12.75">
      <c r="A14" s="107" t="s">
        <v>170</v>
      </c>
      <c r="B14" s="107"/>
      <c r="C14" s="190"/>
      <c r="D14" s="190"/>
      <c r="E14" s="190"/>
      <c r="F14" s="190"/>
      <c r="G14" s="190"/>
      <c r="H14" s="192"/>
      <c r="I14" s="192"/>
      <c r="J14" s="43"/>
    </row>
    <row r="15" spans="1:10" ht="12.75">
      <c r="A15" s="197" t="s">
        <v>171</v>
      </c>
      <c r="B15" s="137"/>
      <c r="C15" s="190"/>
      <c r="D15" s="190"/>
      <c r="E15" s="190"/>
      <c r="F15" s="190"/>
      <c r="G15" s="190"/>
      <c r="H15" s="192"/>
      <c r="I15" s="192"/>
      <c r="J15" s="43"/>
    </row>
    <row r="16" spans="1:10" ht="12.75">
      <c r="A16" s="197"/>
      <c r="B16" s="137"/>
      <c r="C16" s="190"/>
      <c r="D16" s="190"/>
      <c r="E16" s="190"/>
      <c r="F16" s="190"/>
      <c r="G16" s="190"/>
      <c r="H16" s="192"/>
      <c r="I16" s="192"/>
      <c r="J16" s="43"/>
    </row>
    <row r="17" spans="1:10" ht="12.75">
      <c r="A17" s="197"/>
      <c r="B17" s="137"/>
      <c r="C17" s="190"/>
      <c r="D17" s="190"/>
      <c r="E17" s="190"/>
      <c r="F17" s="190"/>
      <c r="G17" s="190"/>
      <c r="H17" s="192"/>
      <c r="I17" s="192"/>
      <c r="J17" s="43"/>
    </row>
    <row r="18" spans="1:10" ht="12.75">
      <c r="A18" s="197" t="s">
        <v>172</v>
      </c>
      <c r="B18" s="137"/>
      <c r="C18" s="190"/>
      <c r="D18" s="190"/>
      <c r="E18" s="190"/>
      <c r="F18" s="190"/>
      <c r="G18" s="190"/>
      <c r="H18" s="192"/>
      <c r="I18" s="192"/>
      <c r="J18" s="43"/>
    </row>
    <row r="19" spans="1:10" ht="12.75">
      <c r="A19" s="197"/>
      <c r="B19" s="137"/>
      <c r="C19" s="190"/>
      <c r="D19" s="190"/>
      <c r="E19" s="190"/>
      <c r="F19" s="190"/>
      <c r="G19" s="190"/>
      <c r="H19" s="192"/>
      <c r="I19" s="192"/>
      <c r="J19" s="43"/>
    </row>
    <row r="20" spans="1:10" ht="12.75">
      <c r="A20" s="197"/>
      <c r="B20" s="137"/>
      <c r="C20" s="190"/>
      <c r="D20" s="190"/>
      <c r="E20" s="190"/>
      <c r="F20" s="190"/>
      <c r="G20" s="190"/>
      <c r="H20" s="192"/>
      <c r="I20" s="192"/>
      <c r="J20" s="43"/>
    </row>
    <row r="21" spans="1:10" ht="12.75">
      <c r="A21" s="107" t="s">
        <v>173</v>
      </c>
      <c r="B21" s="107"/>
      <c r="C21" s="190"/>
      <c r="D21" s="190"/>
      <c r="E21" s="190"/>
      <c r="F21" s="190"/>
      <c r="G21" s="190"/>
      <c r="H21" s="192"/>
      <c r="I21" s="192"/>
      <c r="J21" s="43"/>
    </row>
    <row r="22" spans="1:10" ht="12.75">
      <c r="A22" s="192"/>
      <c r="B22" s="137"/>
      <c r="C22" s="190"/>
      <c r="D22" s="190"/>
      <c r="E22" s="190"/>
      <c r="F22" s="190"/>
      <c r="G22" s="190"/>
      <c r="H22" s="192"/>
      <c r="I22" s="192"/>
      <c r="J22" s="43"/>
    </row>
    <row r="23" spans="1:10" ht="12.75">
      <c r="A23" s="192"/>
      <c r="B23" s="137"/>
      <c r="C23" s="190"/>
      <c r="D23" s="190"/>
      <c r="E23" s="190"/>
      <c r="F23" s="190"/>
      <c r="G23" s="190"/>
      <c r="H23" s="192"/>
      <c r="I23" s="192"/>
      <c r="J23" s="43"/>
    </row>
    <row r="24" spans="1:10" ht="12.75">
      <c r="A24" s="107" t="s">
        <v>174</v>
      </c>
      <c r="B24" s="107"/>
      <c r="C24" s="190"/>
      <c r="D24" s="190"/>
      <c r="E24" s="190"/>
      <c r="F24" s="190"/>
      <c r="G24" s="190"/>
      <c r="H24" s="192"/>
      <c r="I24" s="192"/>
      <c r="J24" s="43"/>
    </row>
    <row r="25" spans="1:10" ht="12.75">
      <c r="A25" s="192"/>
      <c r="B25" s="137"/>
      <c r="C25" s="190"/>
      <c r="D25" s="190"/>
      <c r="E25" s="190"/>
      <c r="F25" s="190"/>
      <c r="G25" s="190"/>
      <c r="H25" s="192"/>
      <c r="I25" s="192"/>
      <c r="J25" s="43"/>
    </row>
    <row r="26" spans="1:10" ht="12.75">
      <c r="A26" s="192"/>
      <c r="B26" s="137"/>
      <c r="C26" s="190"/>
      <c r="D26" s="190"/>
      <c r="E26" s="190"/>
      <c r="F26" s="190"/>
      <c r="G26" s="190"/>
      <c r="H26" s="192"/>
      <c r="I26" s="192"/>
      <c r="J26" s="43"/>
    </row>
    <row r="27" spans="1:10" ht="12.75">
      <c r="A27" s="107" t="s">
        <v>175</v>
      </c>
      <c r="B27" s="107"/>
      <c r="C27" s="190"/>
      <c r="D27" s="190"/>
      <c r="E27" s="190"/>
      <c r="F27" s="190"/>
      <c r="G27" s="190"/>
      <c r="H27" s="192"/>
      <c r="I27" s="192"/>
      <c r="J27" s="43"/>
    </row>
    <row r="28" spans="1:10" ht="12.75">
      <c r="A28" s="192"/>
      <c r="B28" s="137"/>
      <c r="C28" s="190"/>
      <c r="D28" s="190"/>
      <c r="E28" s="190"/>
      <c r="F28" s="190"/>
      <c r="G28" s="190"/>
      <c r="H28" s="192"/>
      <c r="I28" s="192"/>
      <c r="J28" s="43"/>
    </row>
    <row r="29" spans="1:10" ht="12.75">
      <c r="A29" s="192"/>
      <c r="B29" s="137"/>
      <c r="C29" s="190"/>
      <c r="D29" s="190"/>
      <c r="E29" s="190"/>
      <c r="F29" s="190"/>
      <c r="G29" s="190"/>
      <c r="H29" s="192"/>
      <c r="I29" s="192"/>
      <c r="J29" s="43"/>
    </row>
    <row r="30" spans="1:10" s="60" customFormat="1" ht="12.75">
      <c r="A30" s="107" t="s">
        <v>176</v>
      </c>
      <c r="B30" s="107"/>
      <c r="C30" s="190"/>
      <c r="D30" s="190"/>
      <c r="E30" s="190"/>
      <c r="F30" s="190"/>
      <c r="G30" s="190"/>
      <c r="H30" s="196"/>
      <c r="I30" s="196"/>
      <c r="J30" s="198"/>
    </row>
    <row r="31" spans="1:10" ht="12.75">
      <c r="A31" s="192"/>
      <c r="B31" s="137"/>
      <c r="C31" s="190"/>
      <c r="D31" s="190"/>
      <c r="E31" s="190"/>
      <c r="F31" s="190"/>
      <c r="G31" s="190"/>
      <c r="H31" s="192"/>
      <c r="I31" s="192"/>
      <c r="J31" s="43"/>
    </row>
    <row r="32" spans="1:10" ht="12.75">
      <c r="A32" s="192"/>
      <c r="B32" s="137"/>
      <c r="C32" s="190"/>
      <c r="D32" s="190"/>
      <c r="E32" s="190"/>
      <c r="F32" s="190"/>
      <c r="G32" s="190"/>
      <c r="H32" s="192"/>
      <c r="I32" s="192"/>
      <c r="J32" s="43"/>
    </row>
    <row r="33" spans="1:10" ht="12.75">
      <c r="A33" s="107" t="s">
        <v>177</v>
      </c>
      <c r="B33" s="107"/>
      <c r="C33" s="190"/>
      <c r="D33" s="190"/>
      <c r="E33" s="190"/>
      <c r="F33" s="190"/>
      <c r="G33" s="190"/>
      <c r="H33" s="192"/>
      <c r="I33" s="192"/>
      <c r="J33" s="43"/>
    </row>
    <row r="34" spans="1:10" ht="12.75">
      <c r="A34" s="192"/>
      <c r="B34" s="137"/>
      <c r="C34" s="190"/>
      <c r="D34" s="190"/>
      <c r="E34" s="190"/>
      <c r="F34" s="190"/>
      <c r="G34" s="190"/>
      <c r="H34" s="192"/>
      <c r="I34" s="192"/>
      <c r="J34" s="43"/>
    </row>
    <row r="35" spans="1:10" ht="12.75">
      <c r="A35" s="192"/>
      <c r="B35" s="137"/>
      <c r="C35" s="190"/>
      <c r="D35" s="190"/>
      <c r="E35" s="190"/>
      <c r="F35" s="190"/>
      <c r="G35" s="190"/>
      <c r="H35" s="192"/>
      <c r="I35" s="192"/>
      <c r="J35" s="43"/>
    </row>
    <row r="36" spans="1:10" ht="12.75">
      <c r="A36" s="768" t="s">
        <v>1184</v>
      </c>
      <c r="B36" s="768"/>
      <c r="C36" s="193"/>
      <c r="D36" s="193"/>
      <c r="E36" s="193"/>
      <c r="F36" s="193"/>
      <c r="G36" s="193"/>
      <c r="H36" s="192"/>
      <c r="I36" s="192"/>
      <c r="J36" s="43"/>
    </row>
    <row r="37" spans="1:9" ht="12.75">
      <c r="A37" s="194"/>
      <c r="B37" s="194"/>
      <c r="C37" s="195"/>
      <c r="D37" s="195"/>
      <c r="E37" s="195"/>
      <c r="F37" s="195"/>
      <c r="G37" s="195"/>
      <c r="H37" s="191"/>
      <c r="I37" s="191"/>
    </row>
  </sheetData>
  <sheetProtection/>
  <mergeCells count="1">
    <mergeCell ref="A36:B3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  <headerFooter alignWithMargins="0">
    <oddFooter>&amp;R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SheetLayoutView="100" workbookViewId="0" topLeftCell="A1">
      <selection activeCell="F33" sqref="F33"/>
    </sheetView>
  </sheetViews>
  <sheetFormatPr defaultColWidth="9.00390625" defaultRowHeight="12.75"/>
  <cols>
    <col min="1" max="1" width="6.625" style="29" customWidth="1"/>
    <col min="2" max="2" width="8.375" style="29" bestFit="1" customWidth="1"/>
    <col min="3" max="3" width="46.375" style="29" customWidth="1"/>
    <col min="4" max="4" width="13.625" style="29" customWidth="1"/>
    <col min="5" max="5" width="12.625" style="29" customWidth="1"/>
    <col min="6" max="6" width="9.25390625" style="29" customWidth="1"/>
    <col min="7" max="8" width="7.625" style="29" customWidth="1"/>
    <col min="9" max="9" width="9.25390625" style="29" customWidth="1"/>
    <col min="10" max="16384" width="9.125" style="29" customWidth="1"/>
  </cols>
  <sheetData>
    <row r="1" spans="1:5" ht="12.75">
      <c r="A1" s="174"/>
      <c r="B1" s="175" t="s">
        <v>51</v>
      </c>
      <c r="C1" s="166" t="str">
        <f>'Kadar.ode.'!C1</f>
        <v>Специјална болница Сокобања-Сокобања</v>
      </c>
      <c r="D1" s="170"/>
      <c r="E1" s="172"/>
    </row>
    <row r="2" spans="1:5" ht="12.75">
      <c r="A2" s="174"/>
      <c r="B2" s="175" t="s">
        <v>52</v>
      </c>
      <c r="C2" s="166">
        <f>'Kadar.ode.'!C2</f>
        <v>7248261</v>
      </c>
      <c r="D2" s="170"/>
      <c r="E2" s="172"/>
    </row>
    <row r="3" spans="1:5" ht="12.75">
      <c r="A3" s="174"/>
      <c r="B3" s="175" t="s">
        <v>54</v>
      </c>
      <c r="C3" s="166" t="str">
        <f>'Kadar.ode.'!C3</f>
        <v>31.12.2015.</v>
      </c>
      <c r="D3" s="170"/>
      <c r="E3" s="172"/>
    </row>
    <row r="4" spans="1:5" ht="14.25">
      <c r="A4" s="174"/>
      <c r="B4" s="175" t="s">
        <v>53</v>
      </c>
      <c r="C4" s="167" t="s">
        <v>156</v>
      </c>
      <c r="D4" s="171"/>
      <c r="E4" s="173"/>
    </row>
    <row r="5" spans="1:3" ht="13.5" thickBot="1">
      <c r="A5" s="66"/>
      <c r="B5" s="91"/>
      <c r="C5" s="65"/>
    </row>
    <row r="6" spans="1:5" s="9" customFormat="1" ht="51" customHeight="1" thickBot="1">
      <c r="A6" s="253" t="s">
        <v>1142</v>
      </c>
      <c r="B6" s="254" t="s">
        <v>1140</v>
      </c>
      <c r="C6" s="254" t="s">
        <v>1139</v>
      </c>
      <c r="D6" s="255" t="s">
        <v>194</v>
      </c>
      <c r="E6" s="256" t="s">
        <v>195</v>
      </c>
    </row>
    <row r="7" spans="1:5" s="9" customFormat="1" ht="13.5" thickTop="1">
      <c r="A7" s="257" t="s">
        <v>1205</v>
      </c>
      <c r="B7" s="258"/>
      <c r="C7" s="259"/>
      <c r="D7" s="154"/>
      <c r="E7" s="260"/>
    </row>
    <row r="8" spans="1:5" s="9" customFormat="1" ht="14.25">
      <c r="A8" s="261"/>
      <c r="B8" s="262"/>
      <c r="C8" s="262"/>
      <c r="D8" s="154"/>
      <c r="E8" s="260"/>
    </row>
    <row r="9" spans="1:5" s="9" customFormat="1" ht="14.25">
      <c r="A9" s="261"/>
      <c r="B9" s="262"/>
      <c r="C9" s="262"/>
      <c r="D9" s="154"/>
      <c r="E9" s="260"/>
    </row>
    <row r="10" spans="1:5" s="9" customFormat="1" ht="14.25">
      <c r="A10" s="263"/>
      <c r="B10" s="262"/>
      <c r="C10" s="262"/>
      <c r="D10" s="154"/>
      <c r="E10" s="260"/>
    </row>
    <row r="11" spans="1:5" s="9" customFormat="1" ht="14.25">
      <c r="A11" s="261"/>
      <c r="B11" s="262"/>
      <c r="C11" s="262"/>
      <c r="D11" s="154"/>
      <c r="E11" s="260"/>
    </row>
    <row r="12" spans="1:5" s="9" customFormat="1" ht="12.75">
      <c r="A12" s="264" t="s">
        <v>1206</v>
      </c>
      <c r="B12" s="265"/>
      <c r="C12" s="266"/>
      <c r="D12" s="154"/>
      <c r="E12" s="260"/>
    </row>
    <row r="13" spans="1:5" s="9" customFormat="1" ht="14.25">
      <c r="A13" s="261"/>
      <c r="B13" s="262"/>
      <c r="C13" s="262"/>
      <c r="D13" s="154"/>
      <c r="E13" s="260"/>
    </row>
    <row r="14" spans="1:5" s="9" customFormat="1" ht="14.25">
      <c r="A14" s="261"/>
      <c r="B14" s="262"/>
      <c r="C14" s="262"/>
      <c r="D14" s="154"/>
      <c r="E14" s="260"/>
    </row>
    <row r="15" spans="1:5" s="9" customFormat="1" ht="14.25">
      <c r="A15" s="261"/>
      <c r="B15" s="262"/>
      <c r="C15" s="262"/>
      <c r="D15" s="154"/>
      <c r="E15" s="260"/>
    </row>
    <row r="16" spans="1:5" s="9" customFormat="1" ht="12.75">
      <c r="A16" s="264" t="s">
        <v>1207</v>
      </c>
      <c r="B16" s="265"/>
      <c r="C16" s="266"/>
      <c r="D16" s="154"/>
      <c r="E16" s="260"/>
    </row>
    <row r="17" spans="1:5" s="9" customFormat="1" ht="14.25">
      <c r="A17" s="261"/>
      <c r="B17" s="262"/>
      <c r="C17" s="262"/>
      <c r="D17" s="154"/>
      <c r="E17" s="260"/>
    </row>
    <row r="18" spans="1:5" s="9" customFormat="1" ht="14.25">
      <c r="A18" s="261"/>
      <c r="B18" s="262"/>
      <c r="C18" s="262"/>
      <c r="D18" s="154"/>
      <c r="E18" s="260"/>
    </row>
    <row r="19" spans="1:5" s="9" customFormat="1" ht="14.25">
      <c r="A19" s="261"/>
      <c r="B19" s="262"/>
      <c r="C19" s="262"/>
      <c r="D19" s="154"/>
      <c r="E19" s="260"/>
    </row>
    <row r="20" spans="1:5" s="9" customFormat="1" ht="14.25">
      <c r="A20" s="261"/>
      <c r="B20" s="262"/>
      <c r="C20" s="262"/>
      <c r="D20" s="154"/>
      <c r="E20" s="260"/>
    </row>
    <row r="21" spans="1:5" s="9" customFormat="1" ht="12.75">
      <c r="A21" s="264" t="s">
        <v>1208</v>
      </c>
      <c r="B21" s="265"/>
      <c r="C21" s="266"/>
      <c r="D21" s="154"/>
      <c r="E21" s="260"/>
    </row>
    <row r="22" spans="1:5" s="9" customFormat="1" ht="14.25">
      <c r="A22" s="267"/>
      <c r="B22" s="262"/>
      <c r="C22" s="262"/>
      <c r="D22" s="154"/>
      <c r="E22" s="260"/>
    </row>
    <row r="23" spans="1:5" s="9" customFormat="1" ht="13.5" thickBot="1">
      <c r="A23" s="268" t="s">
        <v>1209</v>
      </c>
      <c r="B23" s="269"/>
      <c r="C23" s="270"/>
      <c r="D23" s="271"/>
      <c r="E23" s="272"/>
    </row>
    <row r="24" spans="1:5" ht="18" customHeight="1">
      <c r="A24" s="28"/>
      <c r="B24" s="28"/>
      <c r="C24" s="28"/>
      <c r="D24" s="28"/>
      <c r="E24" s="28"/>
    </row>
    <row r="25" spans="1:5" ht="18" customHeight="1">
      <c r="A25" s="28"/>
      <c r="B25" s="28"/>
      <c r="C25" s="28"/>
      <c r="D25" s="28" t="s">
        <v>1143</v>
      </c>
      <c r="E25" s="28"/>
    </row>
    <row r="26" spans="1:5" ht="18" customHeight="1">
      <c r="A26" s="28"/>
      <c r="B26" s="28"/>
      <c r="C26" s="163"/>
      <c r="D26" s="28"/>
      <c r="E26" s="28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zoomScaleSheetLayoutView="100" zoomScalePageLayoutView="0" workbookViewId="0" topLeftCell="A1">
      <selection activeCell="F45" sqref="F45"/>
    </sheetView>
  </sheetViews>
  <sheetFormatPr defaultColWidth="9.00390625" defaultRowHeight="12.75"/>
  <cols>
    <col min="1" max="1" width="21.625" style="27" customWidth="1"/>
    <col min="2" max="2" width="9.125" style="27" customWidth="1"/>
    <col min="3" max="3" width="5.875" style="27" customWidth="1"/>
    <col min="4" max="4" width="8.00390625" style="27" customWidth="1"/>
    <col min="5" max="5" width="5.875" style="26" customWidth="1"/>
    <col min="6" max="7" width="6.25390625" style="26" customWidth="1"/>
    <col min="8" max="8" width="6.00390625" style="26" customWidth="1"/>
    <col min="9" max="9" width="5.875" style="26" customWidth="1"/>
    <col min="10" max="10" width="6.00390625" style="26" customWidth="1"/>
    <col min="11" max="11" width="6.75390625" style="26" customWidth="1"/>
    <col min="12" max="12" width="6.375" style="26" customWidth="1"/>
    <col min="13" max="13" width="5.875" style="27" customWidth="1"/>
    <col min="14" max="14" width="6.25390625" style="27" customWidth="1"/>
    <col min="15" max="15" width="6.75390625" style="27" customWidth="1"/>
    <col min="16" max="16" width="5.75390625" style="19" customWidth="1"/>
    <col min="17" max="18" width="6.75390625" style="19" customWidth="1"/>
    <col min="19" max="16384" width="9.125" style="19" customWidth="1"/>
  </cols>
  <sheetData>
    <row r="1" spans="1:23" s="15" customFormat="1" ht="15.75">
      <c r="A1" s="174"/>
      <c r="B1" s="175" t="s">
        <v>51</v>
      </c>
      <c r="C1" s="166" t="str">
        <f>'Kadar.ode.'!C1</f>
        <v>Специјална болница Сокобања-Сокобања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2"/>
      <c r="O1" s="17"/>
      <c r="P1" s="17"/>
      <c r="Q1" s="17"/>
      <c r="R1" s="44"/>
      <c r="S1" s="17"/>
      <c r="T1" s="44"/>
      <c r="W1" s="18"/>
    </row>
    <row r="2" spans="1:23" s="15" customFormat="1" ht="15.75">
      <c r="A2" s="174"/>
      <c r="B2" s="175" t="s">
        <v>52</v>
      </c>
      <c r="C2" s="166">
        <f>'Kadar.ode.'!C2</f>
        <v>7248261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2"/>
      <c r="O2" s="17"/>
      <c r="P2" s="17"/>
      <c r="Q2" s="17"/>
      <c r="R2" s="44"/>
      <c r="S2" s="17"/>
      <c r="T2" s="44"/>
      <c r="W2" s="18"/>
    </row>
    <row r="3" spans="1:23" s="15" customFormat="1" ht="15.75">
      <c r="A3" s="174"/>
      <c r="B3" s="175" t="s">
        <v>54</v>
      </c>
      <c r="C3" s="166" t="str">
        <f>'Kadar.ode.'!C3</f>
        <v>31.12.2015.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2"/>
      <c r="O3" s="17"/>
      <c r="P3" s="17"/>
      <c r="Q3" s="17"/>
      <c r="R3" s="44"/>
      <c r="S3" s="17"/>
      <c r="T3" s="44"/>
      <c r="W3" s="18"/>
    </row>
    <row r="4" spans="1:23" s="15" customFormat="1" ht="15.75">
      <c r="A4" s="174"/>
      <c r="B4" s="175" t="s">
        <v>53</v>
      </c>
      <c r="C4" s="167" t="s">
        <v>182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3"/>
      <c r="O4" s="17"/>
      <c r="P4" s="17"/>
      <c r="Q4" s="17"/>
      <c r="R4" s="44"/>
      <c r="S4" s="17"/>
      <c r="T4" s="44"/>
      <c r="W4" s="18"/>
    </row>
    <row r="5" spans="1:23" s="15" customFormat="1" ht="10.5" customHeight="1">
      <c r="A5" s="66"/>
      <c r="C5" s="99"/>
      <c r="F5" s="30"/>
      <c r="G5" s="30"/>
      <c r="H5" s="30"/>
      <c r="I5" s="30"/>
      <c r="J5" s="30"/>
      <c r="K5" s="30"/>
      <c r="L5" s="30"/>
      <c r="M5" s="30"/>
      <c r="O5" s="17"/>
      <c r="P5" s="17"/>
      <c r="Q5" s="17"/>
      <c r="R5" s="44"/>
      <c r="S5" s="17"/>
      <c r="T5" s="44"/>
      <c r="W5" s="18"/>
    </row>
    <row r="6" spans="1:18" ht="55.5" customHeight="1">
      <c r="A6" s="672" t="s">
        <v>1148</v>
      </c>
      <c r="B6" s="671" t="s">
        <v>62</v>
      </c>
      <c r="C6" s="671" t="s">
        <v>1118</v>
      </c>
      <c r="D6" s="671" t="s">
        <v>1119</v>
      </c>
      <c r="E6" s="671" t="s">
        <v>64</v>
      </c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 t="s">
        <v>61</v>
      </c>
      <c r="Q6" s="671"/>
      <c r="R6" s="671"/>
    </row>
    <row r="7" spans="1:18" s="49" customFormat="1" ht="88.5" customHeight="1">
      <c r="A7" s="672"/>
      <c r="B7" s="671"/>
      <c r="C7" s="671"/>
      <c r="D7" s="671"/>
      <c r="E7" s="76" t="s">
        <v>25</v>
      </c>
      <c r="F7" s="295" t="s">
        <v>55</v>
      </c>
      <c r="G7" s="295" t="s">
        <v>56</v>
      </c>
      <c r="H7" s="76" t="s">
        <v>73</v>
      </c>
      <c r="I7" s="76" t="s">
        <v>74</v>
      </c>
      <c r="J7" s="76" t="s">
        <v>65</v>
      </c>
      <c r="K7" s="76" t="s">
        <v>66</v>
      </c>
      <c r="L7" s="76" t="s">
        <v>67</v>
      </c>
      <c r="M7" s="76" t="s">
        <v>26</v>
      </c>
      <c r="N7" s="76" t="s">
        <v>68</v>
      </c>
      <c r="O7" s="76" t="s">
        <v>69</v>
      </c>
      <c r="P7" s="76" t="s">
        <v>20</v>
      </c>
      <c r="Q7" s="76" t="s">
        <v>21</v>
      </c>
      <c r="R7" s="76" t="s">
        <v>22</v>
      </c>
    </row>
    <row r="8" spans="1:18" ht="12" customHeight="1">
      <c r="A8" s="80" t="s">
        <v>24</v>
      </c>
      <c r="B8" s="80"/>
      <c r="C8" s="80"/>
      <c r="D8" s="80"/>
      <c r="E8" s="82"/>
      <c r="F8" s="82"/>
      <c r="G8" s="82"/>
      <c r="H8" s="75"/>
      <c r="I8" s="81">
        <f aca="true" t="shared" si="0" ref="I8:I17">E8-H8</f>
        <v>0</v>
      </c>
      <c r="J8" s="82"/>
      <c r="K8" s="75"/>
      <c r="L8" s="81">
        <f aca="true" t="shared" si="1" ref="L8:L17">J8-K8</f>
        <v>0</v>
      </c>
      <c r="M8" s="68"/>
      <c r="N8" s="75"/>
      <c r="O8" s="81">
        <f aca="true" t="shared" si="2" ref="O8:O17">M8-N8</f>
        <v>0</v>
      </c>
      <c r="P8" s="83"/>
      <c r="Q8" s="83"/>
      <c r="R8" s="83"/>
    </row>
    <row r="9" spans="1:18" ht="12" customHeight="1">
      <c r="A9" s="80"/>
      <c r="B9" s="80"/>
      <c r="C9" s="80"/>
      <c r="D9" s="80"/>
      <c r="E9" s="68"/>
      <c r="F9" s="82"/>
      <c r="G9" s="82"/>
      <c r="H9" s="75"/>
      <c r="I9" s="81">
        <f t="shared" si="0"/>
        <v>0</v>
      </c>
      <c r="J9" s="82"/>
      <c r="K9" s="75"/>
      <c r="L9" s="81">
        <f t="shared" si="1"/>
        <v>0</v>
      </c>
      <c r="M9" s="68"/>
      <c r="N9" s="75"/>
      <c r="O9" s="81">
        <f t="shared" si="2"/>
        <v>0</v>
      </c>
      <c r="P9" s="83"/>
      <c r="Q9" s="83"/>
      <c r="R9" s="83"/>
    </row>
    <row r="10" spans="1:18" ht="12" customHeight="1">
      <c r="A10" s="176"/>
      <c r="B10" s="80"/>
      <c r="C10" s="80"/>
      <c r="D10" s="80"/>
      <c r="E10" s="68"/>
      <c r="F10" s="82"/>
      <c r="G10" s="82"/>
      <c r="H10" s="75"/>
      <c r="I10" s="81">
        <f t="shared" si="0"/>
        <v>0</v>
      </c>
      <c r="J10" s="82"/>
      <c r="K10" s="75"/>
      <c r="L10" s="81">
        <f t="shared" si="1"/>
        <v>0</v>
      </c>
      <c r="M10" s="68"/>
      <c r="N10" s="75"/>
      <c r="O10" s="81">
        <f t="shared" si="2"/>
        <v>0</v>
      </c>
      <c r="P10" s="83"/>
      <c r="Q10" s="83"/>
      <c r="R10" s="83"/>
    </row>
    <row r="11" spans="1:18" ht="12" customHeight="1">
      <c r="A11" s="80"/>
      <c r="B11" s="80"/>
      <c r="C11" s="80"/>
      <c r="D11" s="80"/>
      <c r="E11" s="80"/>
      <c r="F11" s="296"/>
      <c r="G11" s="296"/>
      <c r="H11" s="75"/>
      <c r="I11" s="81">
        <f t="shared" si="0"/>
        <v>0</v>
      </c>
      <c r="J11" s="80"/>
      <c r="K11" s="75"/>
      <c r="L11" s="81">
        <f t="shared" si="1"/>
        <v>0</v>
      </c>
      <c r="M11" s="80"/>
      <c r="N11" s="75"/>
      <c r="O11" s="81">
        <f t="shared" si="2"/>
        <v>0</v>
      </c>
      <c r="P11" s="83"/>
      <c r="Q11" s="83"/>
      <c r="R11" s="83"/>
    </row>
    <row r="12" spans="1:18" ht="12" customHeight="1">
      <c r="A12" s="80"/>
      <c r="B12" s="80"/>
      <c r="C12" s="80"/>
      <c r="D12" s="80"/>
      <c r="E12" s="80"/>
      <c r="F12" s="296"/>
      <c r="G12" s="296"/>
      <c r="H12" s="75"/>
      <c r="I12" s="81">
        <f t="shared" si="0"/>
        <v>0</v>
      </c>
      <c r="J12" s="80"/>
      <c r="K12" s="75"/>
      <c r="L12" s="81">
        <f t="shared" si="1"/>
        <v>0</v>
      </c>
      <c r="M12" s="80"/>
      <c r="N12" s="75"/>
      <c r="O12" s="81">
        <f t="shared" si="2"/>
        <v>0</v>
      </c>
      <c r="P12" s="83"/>
      <c r="Q12" s="83"/>
      <c r="R12" s="83"/>
    </row>
    <row r="13" spans="1:18" ht="12" customHeight="1">
      <c r="A13" s="80"/>
      <c r="B13" s="80"/>
      <c r="C13" s="80"/>
      <c r="D13" s="80"/>
      <c r="E13" s="80"/>
      <c r="F13" s="296"/>
      <c r="G13" s="296"/>
      <c r="H13" s="75"/>
      <c r="I13" s="81">
        <f t="shared" si="0"/>
        <v>0</v>
      </c>
      <c r="J13" s="80"/>
      <c r="K13" s="75"/>
      <c r="L13" s="81">
        <f t="shared" si="1"/>
        <v>0</v>
      </c>
      <c r="M13" s="80"/>
      <c r="N13" s="75"/>
      <c r="O13" s="81">
        <f t="shared" si="2"/>
        <v>0</v>
      </c>
      <c r="P13" s="83"/>
      <c r="Q13" s="83"/>
      <c r="R13" s="83"/>
    </row>
    <row r="14" spans="1:18" ht="12" customHeight="1">
      <c r="A14" s="80"/>
      <c r="B14" s="80"/>
      <c r="C14" s="80"/>
      <c r="D14" s="80"/>
      <c r="E14" s="80"/>
      <c r="F14" s="296"/>
      <c r="G14" s="296"/>
      <c r="H14" s="75"/>
      <c r="I14" s="81">
        <f t="shared" si="0"/>
        <v>0</v>
      </c>
      <c r="J14" s="80"/>
      <c r="K14" s="75"/>
      <c r="L14" s="81">
        <f t="shared" si="1"/>
        <v>0</v>
      </c>
      <c r="M14" s="80"/>
      <c r="N14" s="75"/>
      <c r="O14" s="81">
        <f t="shared" si="2"/>
        <v>0</v>
      </c>
      <c r="P14" s="83"/>
      <c r="Q14" s="83"/>
      <c r="R14" s="83"/>
    </row>
    <row r="15" spans="1:18" ht="12" customHeight="1">
      <c r="A15" s="80"/>
      <c r="B15" s="80"/>
      <c r="C15" s="80"/>
      <c r="D15" s="80"/>
      <c r="E15" s="80"/>
      <c r="F15" s="296"/>
      <c r="G15" s="296"/>
      <c r="H15" s="75"/>
      <c r="I15" s="81">
        <f t="shared" si="0"/>
        <v>0</v>
      </c>
      <c r="J15" s="80"/>
      <c r="K15" s="75"/>
      <c r="L15" s="81">
        <f t="shared" si="1"/>
        <v>0</v>
      </c>
      <c r="M15" s="80"/>
      <c r="N15" s="75"/>
      <c r="O15" s="81">
        <f t="shared" si="2"/>
        <v>0</v>
      </c>
      <c r="P15" s="83"/>
      <c r="Q15" s="83"/>
      <c r="R15" s="83"/>
    </row>
    <row r="16" spans="1:18" ht="12" customHeight="1">
      <c r="A16" s="80"/>
      <c r="B16" s="80"/>
      <c r="C16" s="80"/>
      <c r="D16" s="80"/>
      <c r="E16" s="80"/>
      <c r="F16" s="296"/>
      <c r="G16" s="296"/>
      <c r="H16" s="75"/>
      <c r="I16" s="81">
        <f t="shared" si="0"/>
        <v>0</v>
      </c>
      <c r="J16" s="80"/>
      <c r="K16" s="75"/>
      <c r="L16" s="81">
        <f t="shared" si="1"/>
        <v>0</v>
      </c>
      <c r="M16" s="80"/>
      <c r="N16" s="75"/>
      <c r="O16" s="81">
        <f t="shared" si="2"/>
        <v>0</v>
      </c>
      <c r="P16" s="83"/>
      <c r="Q16" s="83"/>
      <c r="R16" s="83"/>
    </row>
    <row r="17" spans="1:18" ht="12" customHeight="1">
      <c r="A17" s="80"/>
      <c r="B17" s="80"/>
      <c r="C17" s="80"/>
      <c r="D17" s="80"/>
      <c r="E17" s="80"/>
      <c r="F17" s="296"/>
      <c r="G17" s="296"/>
      <c r="H17" s="75"/>
      <c r="I17" s="81">
        <f t="shared" si="0"/>
        <v>0</v>
      </c>
      <c r="J17" s="80"/>
      <c r="K17" s="75"/>
      <c r="L17" s="81">
        <f t="shared" si="1"/>
        <v>0</v>
      </c>
      <c r="M17" s="80"/>
      <c r="N17" s="75"/>
      <c r="O17" s="81">
        <f t="shared" si="2"/>
        <v>0</v>
      </c>
      <c r="P17" s="83"/>
      <c r="Q17" s="83"/>
      <c r="R17" s="83"/>
    </row>
    <row r="18" spans="1:18" s="50" customFormat="1" ht="12" customHeight="1">
      <c r="A18" s="210" t="s">
        <v>1091</v>
      </c>
      <c r="B18" s="210"/>
      <c r="C18" s="210"/>
      <c r="D18" s="210"/>
      <c r="E18" s="210">
        <f aca="true" t="shared" si="3" ref="E18:R18">SUM(E8:E17)</f>
        <v>0</v>
      </c>
      <c r="F18" s="210">
        <f t="shared" si="3"/>
        <v>0</v>
      </c>
      <c r="G18" s="210">
        <f t="shared" si="3"/>
        <v>0</v>
      </c>
      <c r="H18" s="210">
        <f t="shared" si="3"/>
        <v>0</v>
      </c>
      <c r="I18" s="210">
        <f t="shared" si="3"/>
        <v>0</v>
      </c>
      <c r="J18" s="210">
        <f t="shared" si="3"/>
        <v>0</v>
      </c>
      <c r="K18" s="210">
        <f t="shared" si="3"/>
        <v>0</v>
      </c>
      <c r="L18" s="210">
        <f t="shared" si="3"/>
        <v>0</v>
      </c>
      <c r="M18" s="210">
        <f t="shared" si="3"/>
        <v>0</v>
      </c>
      <c r="N18" s="210">
        <f t="shared" si="3"/>
        <v>0</v>
      </c>
      <c r="O18" s="210">
        <f t="shared" si="3"/>
        <v>0</v>
      </c>
      <c r="P18" s="210">
        <f t="shared" si="3"/>
        <v>0</v>
      </c>
      <c r="Q18" s="210">
        <f t="shared" si="3"/>
        <v>0</v>
      </c>
      <c r="R18" s="210">
        <f t="shared" si="3"/>
        <v>0</v>
      </c>
    </row>
    <row r="19" ht="12.75">
      <c r="A19" s="79" t="s">
        <v>63</v>
      </c>
    </row>
    <row r="20" spans="1:15" s="35" customFormat="1" ht="27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</row>
    <row r="21" spans="2:15" s="35" customFormat="1" ht="17.25" customHeight="1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</row>
    <row r="22" spans="1:18" ht="12.75">
      <c r="A22" s="73"/>
      <c r="B22" s="73"/>
      <c r="C22" s="73"/>
      <c r="D22" s="73"/>
      <c r="E22" s="74"/>
      <c r="F22" s="74"/>
      <c r="G22" s="74"/>
      <c r="H22" s="74"/>
      <c r="I22" s="74"/>
      <c r="J22" s="74"/>
      <c r="K22" s="74"/>
      <c r="L22" s="74"/>
      <c r="M22" s="73"/>
      <c r="N22" s="73"/>
      <c r="O22" s="73"/>
      <c r="R22" s="62"/>
    </row>
    <row r="23" spans="1:15" ht="12.75">
      <c r="A23" s="73"/>
      <c r="B23" s="73"/>
      <c r="C23" s="73"/>
      <c r="D23" s="73"/>
      <c r="E23" s="74"/>
      <c r="F23" s="74"/>
      <c r="G23" s="74"/>
      <c r="H23" s="74"/>
      <c r="I23" s="74"/>
      <c r="J23" s="74"/>
      <c r="K23" s="74"/>
      <c r="L23" s="74"/>
      <c r="M23" s="73"/>
      <c r="N23" s="73"/>
      <c r="O23" s="73"/>
    </row>
    <row r="24" spans="1:15" ht="12.75">
      <c r="A24" s="73"/>
      <c r="B24" s="73"/>
      <c r="C24" s="73"/>
      <c r="D24" s="73"/>
      <c r="E24" s="74"/>
      <c r="F24" s="74"/>
      <c r="G24" s="74"/>
      <c r="H24" s="74"/>
      <c r="I24" s="74"/>
      <c r="J24" s="74"/>
      <c r="K24" s="74"/>
      <c r="L24" s="74"/>
      <c r="M24" s="73"/>
      <c r="N24" s="73"/>
      <c r="O24" s="73"/>
    </row>
  </sheetData>
  <sheetProtection/>
  <mergeCells count="6">
    <mergeCell ref="P6:R6"/>
    <mergeCell ref="C6:C7"/>
    <mergeCell ref="D6:D7"/>
    <mergeCell ref="A6:A7"/>
    <mergeCell ref="B6:B7"/>
    <mergeCell ref="E6:O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zoomScaleSheetLayoutView="100" zoomScalePageLayoutView="0" workbookViewId="0" topLeftCell="A4">
      <selection activeCell="M9" sqref="M9"/>
    </sheetView>
  </sheetViews>
  <sheetFormatPr defaultColWidth="9.00390625" defaultRowHeight="12.75"/>
  <cols>
    <col min="1" max="1" width="30.375" style="15" customWidth="1"/>
    <col min="2" max="2" width="6.75390625" style="18" customWidth="1"/>
    <col min="3" max="3" width="5.00390625" style="18" customWidth="1"/>
    <col min="4" max="8" width="5.25390625" style="18" customWidth="1"/>
    <col min="9" max="9" width="5.25390625" style="20" customWidth="1"/>
    <col min="10" max="10" width="4.625" style="20" customWidth="1"/>
    <col min="11" max="11" width="4.875" style="15" customWidth="1"/>
    <col min="12" max="12" width="5.25390625" style="18" customWidth="1"/>
    <col min="13" max="14" width="5.25390625" style="15" customWidth="1"/>
    <col min="15" max="15" width="4.75390625" style="15" customWidth="1"/>
    <col min="16" max="16" width="4.875" style="15" customWidth="1"/>
    <col min="17" max="23" width="5.25390625" style="15" customWidth="1"/>
    <col min="24" max="16384" width="9.125" style="15" customWidth="1"/>
  </cols>
  <sheetData>
    <row r="1" spans="1:16" ht="15.75">
      <c r="A1" s="174"/>
      <c r="B1" s="175" t="s">
        <v>51</v>
      </c>
      <c r="C1" s="592" t="s">
        <v>1088</v>
      </c>
      <c r="D1" s="595"/>
      <c r="E1" s="595"/>
      <c r="F1" s="595"/>
      <c r="G1" s="595"/>
      <c r="H1" s="595"/>
      <c r="I1" s="595"/>
      <c r="J1" s="595"/>
      <c r="K1" s="293"/>
      <c r="L1" s="170"/>
      <c r="M1" s="170"/>
      <c r="N1" s="170"/>
      <c r="O1" s="170"/>
      <c r="P1" s="172"/>
    </row>
    <row r="2" spans="1:16" ht="15.75">
      <c r="A2" s="174"/>
      <c r="B2" s="175" t="s">
        <v>52</v>
      </c>
      <c r="C2" s="673">
        <v>7248261</v>
      </c>
      <c r="D2" s="674"/>
      <c r="E2" s="674"/>
      <c r="F2" s="674"/>
      <c r="G2" s="674"/>
      <c r="H2" s="674"/>
      <c r="I2" s="674"/>
      <c r="J2" s="595"/>
      <c r="K2" s="293"/>
      <c r="L2" s="170"/>
      <c r="M2" s="170"/>
      <c r="N2" s="170"/>
      <c r="O2" s="170"/>
      <c r="P2" s="172"/>
    </row>
    <row r="3" spans="1:16" ht="15.75">
      <c r="A3" s="174"/>
      <c r="B3" s="175" t="s">
        <v>54</v>
      </c>
      <c r="C3" s="166" t="str">
        <f>'Kadar.ode.'!C3</f>
        <v>31.12.2015.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2"/>
    </row>
    <row r="4" spans="1:16" ht="15.75">
      <c r="A4" s="174"/>
      <c r="B4" s="175" t="s">
        <v>53</v>
      </c>
      <c r="C4" s="167" t="s">
        <v>183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3"/>
    </row>
    <row r="5" spans="1:13" ht="9" customHeight="1">
      <c r="A5" s="66"/>
      <c r="B5" s="15"/>
      <c r="C5" s="64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23" ht="45.75" customHeight="1">
      <c r="A6" s="676" t="s">
        <v>179</v>
      </c>
      <c r="B6" s="677" t="s">
        <v>1120</v>
      </c>
      <c r="C6" s="665" t="s">
        <v>48</v>
      </c>
      <c r="D6" s="675" t="s">
        <v>64</v>
      </c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 t="s">
        <v>61</v>
      </c>
      <c r="U6" s="675"/>
      <c r="V6" s="675"/>
      <c r="W6" s="675"/>
    </row>
    <row r="7" spans="1:23" s="51" customFormat="1" ht="66" customHeight="1">
      <c r="A7" s="676"/>
      <c r="B7" s="677"/>
      <c r="C7" s="665"/>
      <c r="D7" s="199" t="s">
        <v>25</v>
      </c>
      <c r="E7" s="199" t="s">
        <v>75</v>
      </c>
      <c r="F7" s="217" t="s">
        <v>55</v>
      </c>
      <c r="G7" s="217" t="s">
        <v>56</v>
      </c>
      <c r="H7" s="199" t="s">
        <v>189</v>
      </c>
      <c r="I7" s="200" t="s">
        <v>1151</v>
      </c>
      <c r="J7" s="217" t="s">
        <v>190</v>
      </c>
      <c r="K7" s="201" t="s">
        <v>1158</v>
      </c>
      <c r="L7" s="201" t="s">
        <v>76</v>
      </c>
      <c r="M7" s="201" t="s">
        <v>189</v>
      </c>
      <c r="N7" s="200" t="s">
        <v>1151</v>
      </c>
      <c r="O7" s="217" t="s">
        <v>190</v>
      </c>
      <c r="P7" s="199" t="s">
        <v>1158</v>
      </c>
      <c r="Q7" s="202" t="s">
        <v>77</v>
      </c>
      <c r="R7" s="202" t="s">
        <v>23</v>
      </c>
      <c r="S7" s="202" t="s">
        <v>1117</v>
      </c>
      <c r="T7" s="199" t="s">
        <v>20</v>
      </c>
      <c r="U7" s="199" t="s">
        <v>178</v>
      </c>
      <c r="V7" s="199" t="s">
        <v>27</v>
      </c>
      <c r="W7" s="199" t="s">
        <v>22</v>
      </c>
    </row>
    <row r="8" spans="1:23" ht="15.75">
      <c r="A8" s="177" t="s">
        <v>1121</v>
      </c>
      <c r="B8" s="68">
        <v>125</v>
      </c>
      <c r="C8" s="82"/>
      <c r="D8" s="68">
        <v>1</v>
      </c>
      <c r="E8" s="68"/>
      <c r="F8" s="82"/>
      <c r="G8" s="82">
        <v>1</v>
      </c>
      <c r="H8" s="68">
        <v>1</v>
      </c>
      <c r="I8" s="68"/>
      <c r="J8" s="75">
        <f>SUM(H8:I8)</f>
        <v>1</v>
      </c>
      <c r="K8" s="85">
        <f aca="true" t="shared" si="0" ref="K8:K21">D8-(H8+I8)</f>
        <v>0</v>
      </c>
      <c r="L8" s="68">
        <v>1</v>
      </c>
      <c r="M8" s="68">
        <v>2</v>
      </c>
      <c r="N8" s="68"/>
      <c r="O8" s="75">
        <f>SUM(M8:N8)</f>
        <v>2</v>
      </c>
      <c r="P8" s="86">
        <f aca="true" t="shared" si="1" ref="P8:P21">L8-(M8+N8)</f>
        <v>-1</v>
      </c>
      <c r="Q8" s="87"/>
      <c r="R8" s="87"/>
      <c r="S8" s="86">
        <f>Q8-R8</f>
        <v>0</v>
      </c>
      <c r="T8" s="90"/>
      <c r="U8" s="90"/>
      <c r="V8" s="90"/>
      <c r="W8" s="90"/>
    </row>
    <row r="9" spans="1:23" ht="15.75">
      <c r="A9" s="177" t="s">
        <v>1122</v>
      </c>
      <c r="B9" s="68"/>
      <c r="C9" s="82"/>
      <c r="D9" s="68"/>
      <c r="E9" s="68"/>
      <c r="F9" s="82"/>
      <c r="G9" s="82"/>
      <c r="H9" s="68"/>
      <c r="I9" s="68"/>
      <c r="J9" s="75">
        <f aca="true" t="shared" si="2" ref="J9:J21">SUM(H9:I9)</f>
        <v>0</v>
      </c>
      <c r="K9" s="85">
        <f t="shared" si="0"/>
        <v>0</v>
      </c>
      <c r="L9" s="68"/>
      <c r="M9" s="68"/>
      <c r="N9" s="68"/>
      <c r="O9" s="75">
        <f aca="true" t="shared" si="3" ref="O9:O21">SUM(M9:N9)</f>
        <v>0</v>
      </c>
      <c r="P9" s="86">
        <f t="shared" si="1"/>
        <v>0</v>
      </c>
      <c r="Q9" s="87"/>
      <c r="R9" s="87"/>
      <c r="S9" s="86">
        <f aca="true" t="shared" si="4" ref="S9:S21">Q9-R9</f>
        <v>0</v>
      </c>
      <c r="T9" s="90"/>
      <c r="U9" s="90"/>
      <c r="V9" s="90"/>
      <c r="W9" s="90"/>
    </row>
    <row r="10" spans="1:23" ht="15.75">
      <c r="A10" s="177" t="s">
        <v>1123</v>
      </c>
      <c r="B10" s="68"/>
      <c r="C10" s="82"/>
      <c r="D10" s="68"/>
      <c r="E10" s="68"/>
      <c r="F10" s="82"/>
      <c r="G10" s="82"/>
      <c r="H10" s="68"/>
      <c r="I10" s="68"/>
      <c r="J10" s="75">
        <f t="shared" si="2"/>
        <v>0</v>
      </c>
      <c r="K10" s="85">
        <f t="shared" si="0"/>
        <v>0</v>
      </c>
      <c r="L10" s="68"/>
      <c r="M10" s="68"/>
      <c r="N10" s="68"/>
      <c r="O10" s="75">
        <f t="shared" si="3"/>
        <v>0</v>
      </c>
      <c r="P10" s="86">
        <f t="shared" si="1"/>
        <v>0</v>
      </c>
      <c r="Q10" s="87"/>
      <c r="R10" s="87"/>
      <c r="S10" s="86">
        <f t="shared" si="4"/>
        <v>0</v>
      </c>
      <c r="T10" s="90"/>
      <c r="U10" s="90"/>
      <c r="V10" s="90"/>
      <c r="W10" s="90"/>
    </row>
    <row r="11" spans="1:23" ht="24">
      <c r="A11" s="177" t="s">
        <v>1124</v>
      </c>
      <c r="B11" s="68">
        <v>125</v>
      </c>
      <c r="C11" s="82"/>
      <c r="D11" s="68">
        <v>1</v>
      </c>
      <c r="E11" s="68"/>
      <c r="F11" s="82"/>
      <c r="G11" s="82">
        <v>1</v>
      </c>
      <c r="H11" s="68">
        <v>1</v>
      </c>
      <c r="I11" s="68"/>
      <c r="J11" s="75">
        <f t="shared" si="2"/>
        <v>1</v>
      </c>
      <c r="K11" s="85">
        <f>(D11+E11)-(H11+I11)</f>
        <v>0</v>
      </c>
      <c r="L11" s="68">
        <v>3</v>
      </c>
      <c r="M11" s="68">
        <v>3</v>
      </c>
      <c r="N11" s="68"/>
      <c r="O11" s="75">
        <f t="shared" si="3"/>
        <v>3</v>
      </c>
      <c r="P11" s="86">
        <f t="shared" si="1"/>
        <v>0</v>
      </c>
      <c r="Q11" s="87"/>
      <c r="R11" s="87"/>
      <c r="S11" s="86">
        <f t="shared" si="4"/>
        <v>0</v>
      </c>
      <c r="T11" s="90"/>
      <c r="U11" s="90"/>
      <c r="V11" s="90"/>
      <c r="W11" s="90"/>
    </row>
    <row r="12" spans="1:23" ht="15.75">
      <c r="A12" s="177" t="s">
        <v>1125</v>
      </c>
      <c r="B12" s="68">
        <v>125</v>
      </c>
      <c r="C12" s="82"/>
      <c r="D12" s="68">
        <v>1</v>
      </c>
      <c r="E12" s="68"/>
      <c r="F12" s="82"/>
      <c r="G12" s="82">
        <v>1</v>
      </c>
      <c r="H12" s="68">
        <v>1</v>
      </c>
      <c r="I12" s="68"/>
      <c r="J12" s="75">
        <f t="shared" si="2"/>
        <v>1</v>
      </c>
      <c r="K12" s="85">
        <f t="shared" si="0"/>
        <v>0</v>
      </c>
      <c r="L12" s="68">
        <v>2</v>
      </c>
      <c r="M12" s="68">
        <v>2</v>
      </c>
      <c r="N12" s="68"/>
      <c r="O12" s="75">
        <f t="shared" si="3"/>
        <v>2</v>
      </c>
      <c r="P12" s="86">
        <f t="shared" si="1"/>
        <v>0</v>
      </c>
      <c r="Q12" s="87"/>
      <c r="R12" s="87"/>
      <c r="S12" s="86">
        <f t="shared" si="4"/>
        <v>0</v>
      </c>
      <c r="T12" s="90"/>
      <c r="U12" s="90"/>
      <c r="V12" s="90"/>
      <c r="W12" s="90"/>
    </row>
    <row r="13" spans="1:23" ht="24">
      <c r="A13" s="177" t="s">
        <v>1126</v>
      </c>
      <c r="B13" s="68"/>
      <c r="C13" s="82"/>
      <c r="D13" s="68"/>
      <c r="E13" s="68"/>
      <c r="F13" s="82"/>
      <c r="G13" s="82"/>
      <c r="H13" s="68"/>
      <c r="I13" s="68"/>
      <c r="J13" s="75">
        <f t="shared" si="2"/>
        <v>0</v>
      </c>
      <c r="K13" s="85">
        <f t="shared" si="0"/>
        <v>0</v>
      </c>
      <c r="L13" s="68"/>
      <c r="M13" s="68"/>
      <c r="N13" s="68"/>
      <c r="O13" s="75">
        <f t="shared" si="3"/>
        <v>0</v>
      </c>
      <c r="P13" s="86">
        <f t="shared" si="1"/>
        <v>0</v>
      </c>
      <c r="Q13" s="87"/>
      <c r="R13" s="87"/>
      <c r="S13" s="86">
        <f t="shared" si="4"/>
        <v>0</v>
      </c>
      <c r="T13" s="90"/>
      <c r="U13" s="90"/>
      <c r="V13" s="90"/>
      <c r="W13" s="90"/>
    </row>
    <row r="14" spans="1:23" ht="15.75">
      <c r="A14" s="177" t="s">
        <v>1127</v>
      </c>
      <c r="B14" s="68"/>
      <c r="C14" s="82"/>
      <c r="D14" s="68"/>
      <c r="E14" s="68"/>
      <c r="F14" s="82"/>
      <c r="G14" s="82"/>
      <c r="H14" s="68"/>
      <c r="I14" s="68"/>
      <c r="J14" s="75">
        <f t="shared" si="2"/>
        <v>0</v>
      </c>
      <c r="K14" s="85">
        <f t="shared" si="0"/>
        <v>0</v>
      </c>
      <c r="L14" s="68"/>
      <c r="M14" s="68"/>
      <c r="N14" s="68"/>
      <c r="O14" s="75">
        <f t="shared" si="3"/>
        <v>0</v>
      </c>
      <c r="P14" s="86">
        <f t="shared" si="1"/>
        <v>0</v>
      </c>
      <c r="Q14" s="87"/>
      <c r="R14" s="87"/>
      <c r="S14" s="86">
        <f t="shared" si="4"/>
        <v>0</v>
      </c>
      <c r="T14" s="90"/>
      <c r="U14" s="90"/>
      <c r="V14" s="90"/>
      <c r="W14" s="90"/>
    </row>
    <row r="15" spans="1:23" ht="15.75">
      <c r="A15" s="177" t="s">
        <v>1128</v>
      </c>
      <c r="B15" s="68"/>
      <c r="C15" s="82"/>
      <c r="D15" s="68"/>
      <c r="E15" s="68"/>
      <c r="F15" s="82"/>
      <c r="G15" s="82"/>
      <c r="H15" s="68"/>
      <c r="I15" s="68"/>
      <c r="J15" s="75">
        <f t="shared" si="2"/>
        <v>0</v>
      </c>
      <c r="K15" s="85">
        <f t="shared" si="0"/>
        <v>0</v>
      </c>
      <c r="L15" s="68"/>
      <c r="M15" s="68"/>
      <c r="N15" s="68"/>
      <c r="O15" s="75">
        <f t="shared" si="3"/>
        <v>0</v>
      </c>
      <c r="P15" s="86">
        <f t="shared" si="1"/>
        <v>0</v>
      </c>
      <c r="Q15" s="87"/>
      <c r="R15" s="87"/>
      <c r="S15" s="86">
        <f t="shared" si="4"/>
        <v>0</v>
      </c>
      <c r="T15" s="90"/>
      <c r="U15" s="90"/>
      <c r="V15" s="90"/>
      <c r="W15" s="90"/>
    </row>
    <row r="16" spans="1:23" ht="15.75">
      <c r="A16" s="177" t="s">
        <v>1129</v>
      </c>
      <c r="B16" s="68"/>
      <c r="C16" s="82"/>
      <c r="D16" s="68"/>
      <c r="E16" s="68"/>
      <c r="F16" s="82"/>
      <c r="G16" s="82"/>
      <c r="H16" s="68"/>
      <c r="I16" s="68"/>
      <c r="J16" s="75">
        <f t="shared" si="2"/>
        <v>0</v>
      </c>
      <c r="K16" s="85">
        <f t="shared" si="0"/>
        <v>0</v>
      </c>
      <c r="L16" s="68"/>
      <c r="M16" s="68"/>
      <c r="N16" s="68"/>
      <c r="O16" s="75">
        <f t="shared" si="3"/>
        <v>0</v>
      </c>
      <c r="P16" s="86">
        <f t="shared" si="1"/>
        <v>0</v>
      </c>
      <c r="Q16" s="87"/>
      <c r="R16" s="87"/>
      <c r="S16" s="86">
        <f t="shared" si="4"/>
        <v>0</v>
      </c>
      <c r="T16" s="90"/>
      <c r="U16" s="90"/>
      <c r="V16" s="90"/>
      <c r="W16" s="90"/>
    </row>
    <row r="17" spans="1:23" ht="24">
      <c r="A17" s="177" t="s">
        <v>1130</v>
      </c>
      <c r="B17" s="68">
        <v>125</v>
      </c>
      <c r="C17" s="82"/>
      <c r="D17" s="68">
        <v>1</v>
      </c>
      <c r="E17" s="68"/>
      <c r="F17" s="82"/>
      <c r="G17" s="82">
        <v>1</v>
      </c>
      <c r="H17" s="68">
        <v>1</v>
      </c>
      <c r="I17" s="68"/>
      <c r="J17" s="75">
        <f t="shared" si="2"/>
        <v>1</v>
      </c>
      <c r="K17" s="85">
        <f t="shared" si="0"/>
        <v>0</v>
      </c>
      <c r="L17" s="68">
        <v>1</v>
      </c>
      <c r="M17" s="68">
        <v>1</v>
      </c>
      <c r="N17" s="68"/>
      <c r="O17" s="75">
        <f t="shared" si="3"/>
        <v>1</v>
      </c>
      <c r="P17" s="86">
        <f t="shared" si="1"/>
        <v>0</v>
      </c>
      <c r="Q17" s="87"/>
      <c r="R17" s="87"/>
      <c r="S17" s="86">
        <f t="shared" si="4"/>
        <v>0</v>
      </c>
      <c r="T17" s="90"/>
      <c r="U17" s="90"/>
      <c r="V17" s="90"/>
      <c r="W17" s="90"/>
    </row>
    <row r="18" spans="1:23" ht="24">
      <c r="A18" s="177" t="s">
        <v>1131</v>
      </c>
      <c r="B18" s="68"/>
      <c r="C18" s="82"/>
      <c r="D18" s="68"/>
      <c r="E18" s="68"/>
      <c r="F18" s="82"/>
      <c r="G18" s="82"/>
      <c r="H18" s="68">
        <v>1</v>
      </c>
      <c r="I18" s="68"/>
      <c r="J18" s="75">
        <f t="shared" si="2"/>
        <v>1</v>
      </c>
      <c r="K18" s="85">
        <f>E18-(H18+I18)</f>
        <v>-1</v>
      </c>
      <c r="L18" s="68">
        <v>1</v>
      </c>
      <c r="M18" s="68">
        <v>1</v>
      </c>
      <c r="N18" s="68"/>
      <c r="O18" s="75">
        <f t="shared" si="3"/>
        <v>1</v>
      </c>
      <c r="P18" s="86">
        <f t="shared" si="1"/>
        <v>0</v>
      </c>
      <c r="Q18" s="87"/>
      <c r="R18" s="87"/>
      <c r="S18" s="86">
        <f t="shared" si="4"/>
        <v>0</v>
      </c>
      <c r="T18" s="90"/>
      <c r="U18" s="90"/>
      <c r="V18" s="90"/>
      <c r="W18" s="90"/>
    </row>
    <row r="19" spans="1:23" ht="15.75">
      <c r="A19" s="177" t="s">
        <v>28</v>
      </c>
      <c r="B19" s="68"/>
      <c r="C19" s="82"/>
      <c r="D19" s="68"/>
      <c r="E19" s="68"/>
      <c r="F19" s="82"/>
      <c r="G19" s="82"/>
      <c r="H19" s="68"/>
      <c r="I19" s="68"/>
      <c r="J19" s="75">
        <f t="shared" si="2"/>
        <v>0</v>
      </c>
      <c r="K19" s="85">
        <f t="shared" si="0"/>
        <v>0</v>
      </c>
      <c r="L19" s="68"/>
      <c r="M19" s="68"/>
      <c r="N19" s="68"/>
      <c r="O19" s="75">
        <f t="shared" si="3"/>
        <v>0</v>
      </c>
      <c r="P19" s="86">
        <f t="shared" si="1"/>
        <v>0</v>
      </c>
      <c r="Q19" s="87"/>
      <c r="R19" s="87"/>
      <c r="S19" s="86">
        <f t="shared" si="4"/>
        <v>0</v>
      </c>
      <c r="T19" s="90"/>
      <c r="U19" s="90"/>
      <c r="V19" s="90"/>
      <c r="W19" s="90"/>
    </row>
    <row r="20" spans="1:23" ht="24.75">
      <c r="A20" s="178" t="s">
        <v>1132</v>
      </c>
      <c r="B20" s="68"/>
      <c r="C20" s="82"/>
      <c r="D20" s="68"/>
      <c r="E20" s="68"/>
      <c r="F20" s="82"/>
      <c r="G20" s="82"/>
      <c r="H20" s="68"/>
      <c r="I20" s="68"/>
      <c r="J20" s="75">
        <f t="shared" si="2"/>
        <v>0</v>
      </c>
      <c r="K20" s="85">
        <f t="shared" si="0"/>
        <v>0</v>
      </c>
      <c r="L20" s="77"/>
      <c r="M20" s="68"/>
      <c r="N20" s="68"/>
      <c r="O20" s="75">
        <f t="shared" si="3"/>
        <v>0</v>
      </c>
      <c r="P20" s="86">
        <f t="shared" si="1"/>
        <v>0</v>
      </c>
      <c r="Q20" s="87"/>
      <c r="R20" s="87"/>
      <c r="S20" s="86">
        <f t="shared" si="4"/>
        <v>0</v>
      </c>
      <c r="T20" s="90"/>
      <c r="U20" s="90"/>
      <c r="V20" s="90"/>
      <c r="W20" s="90"/>
    </row>
    <row r="21" spans="1:23" ht="24.75">
      <c r="A21" s="178" t="s">
        <v>1133</v>
      </c>
      <c r="B21" s="68"/>
      <c r="C21" s="82"/>
      <c r="D21" s="68"/>
      <c r="E21" s="68"/>
      <c r="F21" s="82"/>
      <c r="G21" s="82"/>
      <c r="H21" s="68"/>
      <c r="I21" s="68"/>
      <c r="J21" s="75">
        <f t="shared" si="2"/>
        <v>0</v>
      </c>
      <c r="K21" s="85">
        <f t="shared" si="0"/>
        <v>0</v>
      </c>
      <c r="L21" s="77"/>
      <c r="M21" s="68"/>
      <c r="N21" s="68"/>
      <c r="O21" s="75">
        <f t="shared" si="3"/>
        <v>0</v>
      </c>
      <c r="P21" s="86">
        <f t="shared" si="1"/>
        <v>0</v>
      </c>
      <c r="Q21" s="87"/>
      <c r="R21" s="87"/>
      <c r="S21" s="86">
        <f t="shared" si="4"/>
        <v>0</v>
      </c>
      <c r="T21" s="90"/>
      <c r="U21" s="90"/>
      <c r="V21" s="90"/>
      <c r="W21" s="90"/>
    </row>
    <row r="22" spans="1:23" ht="20.25" customHeight="1">
      <c r="A22" s="209" t="s">
        <v>1184</v>
      </c>
      <c r="B22" s="75">
        <v>125</v>
      </c>
      <c r="C22" s="75"/>
      <c r="D22" s="75">
        <f>SUM(D8:D21)</f>
        <v>4</v>
      </c>
      <c r="E22" s="75">
        <f aca="true" t="shared" si="5" ref="E22:W22">SUM(E8:E21)</f>
        <v>0</v>
      </c>
      <c r="F22" s="75">
        <f t="shared" si="5"/>
        <v>0</v>
      </c>
      <c r="G22" s="75">
        <f t="shared" si="5"/>
        <v>4</v>
      </c>
      <c r="H22" s="75">
        <f t="shared" si="5"/>
        <v>5</v>
      </c>
      <c r="I22" s="75">
        <f t="shared" si="5"/>
        <v>0</v>
      </c>
      <c r="J22" s="75">
        <f t="shared" si="5"/>
        <v>5</v>
      </c>
      <c r="K22" s="85">
        <f t="shared" si="5"/>
        <v>-1</v>
      </c>
      <c r="L22" s="75">
        <f t="shared" si="5"/>
        <v>8</v>
      </c>
      <c r="M22" s="75">
        <f t="shared" si="5"/>
        <v>9</v>
      </c>
      <c r="N22" s="75">
        <f t="shared" si="5"/>
        <v>0</v>
      </c>
      <c r="O22" s="75">
        <f t="shared" si="5"/>
        <v>9</v>
      </c>
      <c r="P22" s="86">
        <f t="shared" si="5"/>
        <v>-1</v>
      </c>
      <c r="Q22" s="210">
        <f t="shared" si="5"/>
        <v>0</v>
      </c>
      <c r="R22" s="210">
        <f t="shared" si="5"/>
        <v>0</v>
      </c>
      <c r="S22" s="86">
        <f t="shared" si="5"/>
        <v>0</v>
      </c>
      <c r="T22" s="75">
        <f t="shared" si="5"/>
        <v>0</v>
      </c>
      <c r="U22" s="75">
        <f t="shared" si="5"/>
        <v>0</v>
      </c>
      <c r="V22" s="75">
        <f t="shared" si="5"/>
        <v>0</v>
      </c>
      <c r="W22" s="75">
        <f t="shared" si="5"/>
        <v>0</v>
      </c>
    </row>
    <row r="23" spans="1:23" ht="15.75" customHeight="1">
      <c r="A23" s="89" t="s">
        <v>29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4"/>
      <c r="R23" s="84"/>
      <c r="S23" s="84"/>
      <c r="T23" s="84"/>
      <c r="U23" s="84"/>
      <c r="V23" s="84"/>
      <c r="W23" s="84"/>
    </row>
    <row r="24" ht="15.75">
      <c r="A24" s="25"/>
    </row>
  </sheetData>
  <sheetProtection/>
  <mergeCells count="6">
    <mergeCell ref="C2:I2"/>
    <mergeCell ref="T6:W6"/>
    <mergeCell ref="D6:S6"/>
    <mergeCell ref="A6:A7"/>
    <mergeCell ref="B6:B7"/>
    <mergeCell ref="C6:C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workbookViewId="0" topLeftCell="A1">
      <selection activeCell="F17" sqref="F17"/>
    </sheetView>
  </sheetViews>
  <sheetFormatPr defaultColWidth="9.00390625" defaultRowHeight="12.75"/>
  <cols>
    <col min="1" max="1" width="28.00390625" style="19" customWidth="1"/>
    <col min="2" max="2" width="15.00390625" style="19" customWidth="1"/>
    <col min="3" max="3" width="11.75390625" style="19" customWidth="1"/>
    <col min="4" max="4" width="8.125" style="19" customWidth="1"/>
    <col min="5" max="5" width="13.125" style="19" customWidth="1"/>
    <col min="6" max="6" width="10.00390625" style="19" customWidth="1"/>
    <col min="7" max="7" width="8.00390625" style="19" customWidth="1"/>
    <col min="8" max="8" width="14.25390625" style="19" customWidth="1"/>
    <col min="9" max="9" width="11.375" style="19" customWidth="1"/>
    <col min="10" max="16384" width="9.125" style="19" customWidth="1"/>
  </cols>
  <sheetData>
    <row r="1" spans="1:7" ht="12.75">
      <c r="A1" s="174"/>
      <c r="B1" s="175" t="s">
        <v>51</v>
      </c>
      <c r="C1" s="166" t="str">
        <f>'Kadar.ode.'!C1</f>
        <v>Специјална болница Сокобања-Сокобања</v>
      </c>
      <c r="D1" s="170"/>
      <c r="E1" s="170"/>
      <c r="F1" s="170"/>
      <c r="G1" s="172"/>
    </row>
    <row r="2" spans="1:7" ht="12.75">
      <c r="A2" s="174"/>
      <c r="B2" s="175" t="s">
        <v>52</v>
      </c>
      <c r="C2" s="166">
        <f>'Kadar.ode.'!C2</f>
        <v>7248261</v>
      </c>
      <c r="D2" s="170"/>
      <c r="E2" s="170"/>
      <c r="F2" s="170"/>
      <c r="G2" s="172"/>
    </row>
    <row r="3" spans="1:7" ht="12.75">
      <c r="A3" s="174"/>
      <c r="B3" s="175" t="s">
        <v>54</v>
      </c>
      <c r="C3" s="166" t="str">
        <f>'Kadar.ode.'!C3</f>
        <v>31.12.2015.</v>
      </c>
      <c r="D3" s="170"/>
      <c r="E3" s="170"/>
      <c r="F3" s="170"/>
      <c r="G3" s="172"/>
    </row>
    <row r="4" spans="1:7" ht="14.25">
      <c r="A4" s="174"/>
      <c r="B4" s="175" t="s">
        <v>53</v>
      </c>
      <c r="C4" s="167" t="s">
        <v>184</v>
      </c>
      <c r="D4" s="171"/>
      <c r="E4" s="171"/>
      <c r="F4" s="171"/>
      <c r="G4" s="173"/>
    </row>
    <row r="5" spans="1:4" ht="12" customHeight="1">
      <c r="A5" s="66"/>
      <c r="B5" s="15"/>
      <c r="C5" s="64"/>
      <c r="D5" s="48"/>
    </row>
    <row r="6" spans="1:6" ht="21.75" customHeight="1">
      <c r="A6" s="678" t="s">
        <v>1120</v>
      </c>
      <c r="B6" s="678"/>
      <c r="C6" s="91"/>
      <c r="D6" s="91"/>
      <c r="E6" s="91"/>
      <c r="F6" s="91"/>
    </row>
    <row r="7" spans="1:6" ht="12.75">
      <c r="A7" s="93" t="s">
        <v>30</v>
      </c>
      <c r="B7" s="97"/>
      <c r="C7" s="91"/>
      <c r="D7" s="91"/>
      <c r="E7" s="91"/>
      <c r="F7" s="91"/>
    </row>
    <row r="8" spans="1:6" ht="12.75">
      <c r="A8" s="93" t="s">
        <v>31</v>
      </c>
      <c r="B8" s="97"/>
      <c r="C8" s="91"/>
      <c r="D8" s="91"/>
      <c r="E8" s="91"/>
      <c r="F8" s="91"/>
    </row>
    <row r="9" spans="1:6" ht="12.75">
      <c r="A9" s="93" t="s">
        <v>1184</v>
      </c>
      <c r="B9" s="97"/>
      <c r="C9" s="91"/>
      <c r="D9" s="91"/>
      <c r="E9" s="91"/>
      <c r="F9" s="91"/>
    </row>
    <row r="10" spans="1:9" ht="12.75">
      <c r="A10" s="91"/>
      <c r="B10" s="91"/>
      <c r="C10" s="91"/>
      <c r="D10" s="91"/>
      <c r="E10" s="91"/>
      <c r="F10" s="91"/>
      <c r="G10" s="91"/>
      <c r="H10" s="91"/>
      <c r="I10" s="92"/>
    </row>
    <row r="11" spans="1:9" ht="57.75" customHeight="1">
      <c r="A11" s="671" t="s">
        <v>1134</v>
      </c>
      <c r="B11" s="679" t="s">
        <v>64</v>
      </c>
      <c r="C11" s="679"/>
      <c r="D11" s="679"/>
      <c r="E11" s="679"/>
      <c r="F11" s="679"/>
      <c r="G11" s="679"/>
      <c r="H11" s="679" t="s">
        <v>61</v>
      </c>
      <c r="I11" s="679"/>
    </row>
    <row r="12" spans="1:9" ht="54.75" customHeight="1">
      <c r="A12" s="671"/>
      <c r="B12" s="208" t="s">
        <v>78</v>
      </c>
      <c r="C12" s="208" t="s">
        <v>1137</v>
      </c>
      <c r="D12" s="208" t="s">
        <v>1117</v>
      </c>
      <c r="E12" s="208" t="s">
        <v>79</v>
      </c>
      <c r="F12" s="208" t="s">
        <v>1137</v>
      </c>
      <c r="G12" s="208" t="s">
        <v>1117</v>
      </c>
      <c r="H12" s="208" t="s">
        <v>1135</v>
      </c>
      <c r="I12" s="208" t="s">
        <v>1138</v>
      </c>
    </row>
    <row r="13" spans="1:9" ht="12.75">
      <c r="A13" s="203" t="s">
        <v>1141</v>
      </c>
      <c r="B13" s="94"/>
      <c r="C13" s="94"/>
      <c r="D13" s="204">
        <f aca="true" t="shared" si="0" ref="D13:D23">B13-C13</f>
        <v>0</v>
      </c>
      <c r="E13" s="95"/>
      <c r="F13" s="96"/>
      <c r="G13" s="204">
        <f aca="true" t="shared" si="1" ref="G13:G23">E13-F13</f>
        <v>0</v>
      </c>
      <c r="H13" s="95"/>
      <c r="I13" s="96"/>
    </row>
    <row r="14" spans="1:9" ht="12.75">
      <c r="A14" s="203" t="s">
        <v>1136</v>
      </c>
      <c r="B14" s="94"/>
      <c r="C14" s="94"/>
      <c r="D14" s="204">
        <f t="shared" si="0"/>
        <v>0</v>
      </c>
      <c r="E14" s="95"/>
      <c r="F14" s="96"/>
      <c r="G14" s="204">
        <f t="shared" si="1"/>
        <v>0</v>
      </c>
      <c r="H14" s="95"/>
      <c r="I14" s="96"/>
    </row>
    <row r="15" spans="1:9" ht="12.75">
      <c r="A15" s="203"/>
      <c r="B15" s="94"/>
      <c r="C15" s="94"/>
      <c r="D15" s="204">
        <f t="shared" si="0"/>
        <v>0</v>
      </c>
      <c r="E15" s="95"/>
      <c r="F15" s="96"/>
      <c r="G15" s="204">
        <f t="shared" si="1"/>
        <v>0</v>
      </c>
      <c r="H15" s="95"/>
      <c r="I15" s="96"/>
    </row>
    <row r="16" spans="1:9" ht="12.75">
      <c r="A16" s="203" t="s">
        <v>765</v>
      </c>
      <c r="B16" s="94">
        <v>9</v>
      </c>
      <c r="C16" s="94">
        <v>9</v>
      </c>
      <c r="D16" s="204">
        <f t="shared" si="0"/>
        <v>0</v>
      </c>
      <c r="E16" s="95">
        <v>40</v>
      </c>
      <c r="F16" s="96">
        <v>40</v>
      </c>
      <c r="G16" s="204">
        <f t="shared" si="1"/>
        <v>0</v>
      </c>
      <c r="H16" s="95"/>
      <c r="I16" s="96"/>
    </row>
    <row r="17" spans="1:9" ht="12.75">
      <c r="A17" s="203"/>
      <c r="B17" s="94"/>
      <c r="C17" s="94"/>
      <c r="D17" s="204">
        <f t="shared" si="0"/>
        <v>0</v>
      </c>
      <c r="E17" s="95"/>
      <c r="F17" s="96"/>
      <c r="G17" s="204">
        <f t="shared" si="1"/>
        <v>0</v>
      </c>
      <c r="H17" s="95"/>
      <c r="I17" s="96"/>
    </row>
    <row r="18" spans="1:9" ht="12.75">
      <c r="A18" s="203"/>
      <c r="B18" s="94"/>
      <c r="C18" s="94"/>
      <c r="D18" s="204">
        <f t="shared" si="0"/>
        <v>0</v>
      </c>
      <c r="E18" s="95"/>
      <c r="F18" s="96"/>
      <c r="G18" s="204">
        <f t="shared" si="1"/>
        <v>0</v>
      </c>
      <c r="H18" s="95"/>
      <c r="I18" s="96"/>
    </row>
    <row r="19" spans="1:9" ht="12.75">
      <c r="A19" s="203"/>
      <c r="B19" s="94"/>
      <c r="C19" s="94"/>
      <c r="D19" s="204">
        <f t="shared" si="0"/>
        <v>0</v>
      </c>
      <c r="E19" s="95"/>
      <c r="F19" s="96"/>
      <c r="G19" s="204">
        <f t="shared" si="1"/>
        <v>0</v>
      </c>
      <c r="H19" s="95"/>
      <c r="I19" s="96"/>
    </row>
    <row r="20" spans="1:9" ht="12.75">
      <c r="A20" s="203"/>
      <c r="B20" s="94"/>
      <c r="C20" s="94"/>
      <c r="D20" s="204">
        <f t="shared" si="0"/>
        <v>0</v>
      </c>
      <c r="E20" s="95"/>
      <c r="F20" s="96"/>
      <c r="G20" s="204">
        <f t="shared" si="1"/>
        <v>0</v>
      </c>
      <c r="H20" s="95"/>
      <c r="I20" s="96"/>
    </row>
    <row r="21" spans="1:9" s="52" customFormat="1" ht="12.75">
      <c r="A21" s="205"/>
      <c r="B21" s="94"/>
      <c r="C21" s="94"/>
      <c r="D21" s="204">
        <f t="shared" si="0"/>
        <v>0</v>
      </c>
      <c r="E21" s="95"/>
      <c r="F21" s="96"/>
      <c r="G21" s="204">
        <f t="shared" si="1"/>
        <v>0</v>
      </c>
      <c r="H21" s="95"/>
      <c r="I21" s="96"/>
    </row>
    <row r="22" spans="1:9" s="52" customFormat="1" ht="12.75">
      <c r="A22" s="205"/>
      <c r="B22" s="94"/>
      <c r="C22" s="94"/>
      <c r="D22" s="204">
        <f t="shared" si="0"/>
        <v>0</v>
      </c>
      <c r="E22" s="95"/>
      <c r="F22" s="96"/>
      <c r="G22" s="204">
        <f t="shared" si="1"/>
        <v>0</v>
      </c>
      <c r="H22" s="95"/>
      <c r="I22" s="96"/>
    </row>
    <row r="23" spans="1:9" s="52" customFormat="1" ht="12.75">
      <c r="A23" s="206" t="s">
        <v>1091</v>
      </c>
      <c r="B23" s="97">
        <f>SUM(B13:B22)</f>
        <v>9</v>
      </c>
      <c r="C23" s="97">
        <f>SUM(C13:C22)</f>
        <v>9</v>
      </c>
      <c r="D23" s="207">
        <f t="shared" si="0"/>
        <v>0</v>
      </c>
      <c r="E23" s="97">
        <f>SUM(E13:E22)</f>
        <v>40</v>
      </c>
      <c r="F23" s="97">
        <f>SUM(F13:F22)</f>
        <v>40</v>
      </c>
      <c r="G23" s="207">
        <f t="shared" si="1"/>
        <v>0</v>
      </c>
      <c r="H23" s="97">
        <f>SUM(H13:H22)</f>
        <v>0</v>
      </c>
      <c r="I23" s="97">
        <f>SUM(I13:I22)</f>
        <v>0</v>
      </c>
    </row>
  </sheetData>
  <sheetProtection/>
  <mergeCells count="4">
    <mergeCell ref="A6:B6"/>
    <mergeCell ref="A11:A12"/>
    <mergeCell ref="B11:G11"/>
    <mergeCell ref="H11:I1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4"/>
  <sheetViews>
    <sheetView view="pageBreakPreview" zoomScaleSheetLayoutView="100" zoomScalePageLayoutView="0" workbookViewId="0" topLeftCell="A1">
      <selection activeCell="G15" sqref="G15"/>
    </sheetView>
  </sheetViews>
  <sheetFormatPr defaultColWidth="9.00390625" defaultRowHeight="12.75"/>
  <cols>
    <col min="1" max="1" width="46.625" style="0" customWidth="1"/>
    <col min="2" max="2" width="2.375" style="0" customWidth="1"/>
    <col min="3" max="3" width="20.00390625" style="0" customWidth="1"/>
    <col min="4" max="4" width="10.00390625" style="0" customWidth="1"/>
    <col min="5" max="5" width="9.375" style="0" customWidth="1"/>
    <col min="6" max="6" width="14.125" style="0" customWidth="1"/>
    <col min="7" max="7" width="12.375" style="0" customWidth="1"/>
    <col min="8" max="8" width="14.625" style="0" customWidth="1"/>
    <col min="9" max="9" width="14.75390625" style="0" customWidth="1"/>
  </cols>
  <sheetData>
    <row r="1" spans="1:23" ht="12.75">
      <c r="A1" s="174"/>
      <c r="B1" s="175" t="s">
        <v>51</v>
      </c>
      <c r="C1" s="166" t="str">
        <f>'Kadar.ode.'!C1</f>
        <v>Специјална болница Сокобања-Сокобања</v>
      </c>
      <c r="D1" s="170"/>
      <c r="E1" s="170"/>
      <c r="F1" s="170"/>
      <c r="G1" s="172"/>
      <c r="H1" s="239"/>
      <c r="I1" s="31"/>
      <c r="J1" s="53"/>
      <c r="K1" s="53"/>
      <c r="L1" s="53"/>
      <c r="M1" s="53"/>
      <c r="N1" s="53"/>
      <c r="O1" s="53"/>
      <c r="P1" s="53"/>
      <c r="Q1" s="53"/>
      <c r="R1" s="54"/>
      <c r="S1" s="54"/>
      <c r="T1" s="54"/>
      <c r="U1" s="54"/>
      <c r="V1" s="54"/>
      <c r="W1" s="54"/>
    </row>
    <row r="2" spans="1:19" ht="12.75">
      <c r="A2" s="174"/>
      <c r="B2" s="175" t="s">
        <v>52</v>
      </c>
      <c r="C2" s="166">
        <f>'Kadar.ode.'!C2</f>
        <v>7248261</v>
      </c>
      <c r="D2" s="170"/>
      <c r="E2" s="170"/>
      <c r="F2" s="170"/>
      <c r="G2" s="172"/>
      <c r="H2" s="239"/>
      <c r="I2" s="53"/>
      <c r="J2" s="53"/>
      <c r="K2" s="53"/>
      <c r="L2" s="53"/>
      <c r="M2" s="53"/>
      <c r="N2" s="54"/>
      <c r="O2" s="54"/>
      <c r="P2" s="54"/>
      <c r="Q2" s="54"/>
      <c r="R2" s="54"/>
      <c r="S2" s="54"/>
    </row>
    <row r="3" spans="1:23" ht="12.75">
      <c r="A3" s="174"/>
      <c r="B3" s="175" t="s">
        <v>54</v>
      </c>
      <c r="C3" s="166" t="str">
        <f>'Kadar.ode.'!C3</f>
        <v>31.12.2015.</v>
      </c>
      <c r="D3" s="170"/>
      <c r="E3" s="170"/>
      <c r="F3" s="170"/>
      <c r="G3" s="172"/>
      <c r="H3" s="239"/>
      <c r="I3" s="53"/>
      <c r="J3" s="53"/>
      <c r="K3" s="53"/>
      <c r="L3" s="53"/>
      <c r="M3" s="53"/>
      <c r="N3" s="53"/>
      <c r="O3" s="53"/>
      <c r="P3" s="53"/>
      <c r="Q3" s="53"/>
      <c r="R3" s="54"/>
      <c r="S3" s="54"/>
      <c r="T3" s="54"/>
      <c r="U3" s="54"/>
      <c r="V3" s="54"/>
      <c r="W3" s="54"/>
    </row>
    <row r="4" spans="1:23" ht="14.25">
      <c r="A4" s="174"/>
      <c r="B4" s="175" t="s">
        <v>53</v>
      </c>
      <c r="C4" s="167" t="s">
        <v>80</v>
      </c>
      <c r="D4" s="171"/>
      <c r="E4" s="171"/>
      <c r="F4" s="171"/>
      <c r="G4" s="173"/>
      <c r="H4" s="240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3:23" ht="12.75">
      <c r="C5" s="55"/>
      <c r="D5" s="55"/>
      <c r="E5" s="55"/>
      <c r="F5" s="55"/>
      <c r="G5" s="56"/>
      <c r="H5" s="56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3" ht="123" customHeight="1" thickBot="1">
      <c r="A6" s="57"/>
      <c r="B6" s="57"/>
      <c r="C6" s="58" t="s">
        <v>64</v>
      </c>
      <c r="D6" s="58" t="s">
        <v>1137</v>
      </c>
      <c r="E6" s="58" t="s">
        <v>1158</v>
      </c>
      <c r="F6" s="58" t="s">
        <v>61</v>
      </c>
      <c r="G6" s="58" t="s">
        <v>81</v>
      </c>
      <c r="H6" s="58" t="s">
        <v>192</v>
      </c>
      <c r="I6" s="58" t="s">
        <v>193</v>
      </c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</row>
    <row r="7" spans="1:23" ht="6" customHeight="1" thickBot="1" thickTop="1">
      <c r="A7" s="57"/>
      <c r="B7" s="57"/>
      <c r="C7" s="57"/>
      <c r="D7" s="57"/>
      <c r="E7" s="57"/>
      <c r="F7" s="57"/>
      <c r="G7" s="57"/>
      <c r="H7" s="57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spans="1:23" ht="16.5" thickBot="1" thickTop="1">
      <c r="A8" s="57" t="s">
        <v>1152</v>
      </c>
      <c r="B8" s="57"/>
      <c r="C8" s="57">
        <f>SUM('Kadar.ode.'!I25,'Kadar.dne.bol.dij.'!E18,'Kadar.zaj.med.del.'!D22)</f>
        <v>25</v>
      </c>
      <c r="D8" s="98">
        <v>26</v>
      </c>
      <c r="E8" s="98">
        <f aca="true" t="shared" si="0" ref="E8:E13">C8-D8</f>
        <v>-1</v>
      </c>
      <c r="F8" s="57">
        <f>SUM('Kadar.ode.'!AD25,'Kadar.dne.bol.dij.'!P18,'Kadar.zaj.med.del.'!T22)</f>
        <v>0</v>
      </c>
      <c r="G8" s="57">
        <f aca="true" t="shared" si="1" ref="G8:G13">SUM(C8,F8)</f>
        <v>25</v>
      </c>
      <c r="H8" s="57"/>
      <c r="I8" s="241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spans="1:23" ht="16.5" thickBot="1" thickTop="1">
      <c r="A9" s="57" t="s">
        <v>1153</v>
      </c>
      <c r="B9" s="57"/>
      <c r="C9" s="57">
        <f>SUM('Kadar.zaj.med.del.'!E22)</f>
        <v>0</v>
      </c>
      <c r="D9" s="57">
        <f>SUM('Kadar.zaj.med.del.'!H18)+('Kadar.zaj.med.del.'!J11-'Kadar.zaj.med.del.'!D11)</f>
        <v>1</v>
      </c>
      <c r="E9" s="57">
        <f t="shared" si="0"/>
        <v>-1</v>
      </c>
      <c r="F9" s="57">
        <f>SUM('Kadar.zaj.med.del.'!U22)</f>
        <v>0</v>
      </c>
      <c r="G9" s="57">
        <f t="shared" si="1"/>
        <v>0</v>
      </c>
      <c r="H9" s="57"/>
      <c r="I9" s="57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</row>
    <row r="10" spans="1:9" ht="16.5" thickBot="1" thickTop="1">
      <c r="A10" s="57" t="s">
        <v>1154</v>
      </c>
      <c r="B10" s="57"/>
      <c r="C10" s="57">
        <f>SUM('Kadar.ode.'!R25,'Kadar.dne.bol.dij.'!J18,'Kadar.zaj.med.del.'!L22)</f>
        <v>69</v>
      </c>
      <c r="D10" s="98">
        <f>SUM('Kadar.ode.'!X25,'Kadar.dne.bol.dij.'!K18,'Kadar.zaj.med.del.'!O22)</f>
        <v>84</v>
      </c>
      <c r="E10" s="57">
        <f t="shared" si="0"/>
        <v>-15</v>
      </c>
      <c r="F10" s="57">
        <f>SUM('Kadar.ode.'!AE25,'Kadar.dne.bol.dij.'!Q18,'Kadar.zaj.med.del.'!V22)</f>
        <v>0</v>
      </c>
      <c r="G10" s="57">
        <f t="shared" si="1"/>
        <v>69</v>
      </c>
      <c r="H10" s="57"/>
      <c r="I10" s="57"/>
    </row>
    <row r="11" spans="1:9" ht="16.5" thickBot="1" thickTop="1">
      <c r="A11" s="57" t="s">
        <v>1155</v>
      </c>
      <c r="B11" s="57"/>
      <c r="C11" s="57">
        <f>SUM('Kadar.ode.'!Z25,'Kadar.dne.bol.dij.'!M18,'Kadar.zaj.med.del.'!Q22)</f>
        <v>2</v>
      </c>
      <c r="D11" s="57">
        <f>SUM('Kadar.ode.'!AA25,'Kadar.ode.'!AB25,'Kadar.dne.bol.dij.'!N18,'Kadar.zaj.med.del.'!R22)</f>
        <v>2</v>
      </c>
      <c r="E11" s="57">
        <f t="shared" si="0"/>
        <v>0</v>
      </c>
      <c r="F11" s="57">
        <f>SUM('Kadar.ode.'!AF25,'Kadar.dne.bol.dij.'!R18,'Kadar.zaj.med.del.'!W22)</f>
        <v>0</v>
      </c>
      <c r="G11" s="57">
        <f t="shared" si="1"/>
        <v>2</v>
      </c>
      <c r="H11" s="57"/>
      <c r="I11" s="57"/>
    </row>
    <row r="12" spans="1:9" ht="16.5" thickBot="1" thickTop="1">
      <c r="A12" s="57" t="s">
        <v>1156</v>
      </c>
      <c r="B12" s="57"/>
      <c r="C12" s="57">
        <f>SUM('Kadar.nem.'!B23)</f>
        <v>9</v>
      </c>
      <c r="D12" s="57">
        <f>SUM('Kadar.nem.'!C23)</f>
        <v>9</v>
      </c>
      <c r="E12" s="57">
        <f t="shared" si="0"/>
        <v>0</v>
      </c>
      <c r="F12" s="57">
        <f>SUM('Kadar.nem.'!H23)</f>
        <v>0</v>
      </c>
      <c r="G12" s="57">
        <f t="shared" si="1"/>
        <v>9</v>
      </c>
      <c r="H12" s="57"/>
      <c r="I12" s="57"/>
    </row>
    <row r="13" spans="1:9" ht="16.5" thickBot="1" thickTop="1">
      <c r="A13" s="57" t="s">
        <v>1157</v>
      </c>
      <c r="B13" s="57"/>
      <c r="C13" s="57">
        <f>SUM('Kadar.nem.'!E23)</f>
        <v>40</v>
      </c>
      <c r="D13" s="57">
        <f>SUM('Kadar.nem.'!F23)</f>
        <v>40</v>
      </c>
      <c r="E13" s="57">
        <f t="shared" si="0"/>
        <v>0</v>
      </c>
      <c r="F13" s="57">
        <f>SUM('Kadar.nem.'!I23)</f>
        <v>0</v>
      </c>
      <c r="G13" s="57">
        <f t="shared" si="1"/>
        <v>40</v>
      </c>
      <c r="H13" s="57"/>
      <c r="I13" s="57"/>
    </row>
    <row r="14" spans="1:9" ht="16.5" thickBot="1" thickTop="1">
      <c r="A14" s="57" t="s">
        <v>1091</v>
      </c>
      <c r="B14" s="57"/>
      <c r="C14" s="57">
        <f>SUM(C8:C13)</f>
        <v>145</v>
      </c>
      <c r="D14" s="57">
        <f>SUM(D8:D13)</f>
        <v>162</v>
      </c>
      <c r="E14" s="57">
        <f>SUM(E8:E13)</f>
        <v>-17</v>
      </c>
      <c r="F14" s="57">
        <f>SUM(F8:F13)</f>
        <v>0</v>
      </c>
      <c r="G14" s="57">
        <f>SUM(G8:G13)</f>
        <v>145</v>
      </c>
      <c r="H14" s="57"/>
      <c r="I14" s="57"/>
    </row>
    <row r="15" ht="13.5" thickTop="1"/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O23" sqref="O23"/>
    </sheetView>
  </sheetViews>
  <sheetFormatPr defaultColWidth="9.00390625" defaultRowHeight="12.75"/>
  <cols>
    <col min="1" max="1" width="7.625" style="0" customWidth="1"/>
    <col min="2" max="2" width="26.75390625" style="0" customWidth="1"/>
    <col min="5" max="5" width="12.125" style="0" customWidth="1"/>
  </cols>
  <sheetData>
    <row r="1" spans="1:10" ht="12.75">
      <c r="A1" s="174"/>
      <c r="B1" s="175" t="s">
        <v>51</v>
      </c>
      <c r="C1" s="292" t="s">
        <v>1088</v>
      </c>
      <c r="D1" s="293"/>
      <c r="E1" s="293"/>
      <c r="F1" s="293"/>
      <c r="G1" s="293"/>
      <c r="H1" s="293"/>
      <c r="I1" s="293"/>
      <c r="J1" s="293"/>
    </row>
    <row r="2" spans="1:10" ht="12.75">
      <c r="A2" s="174"/>
      <c r="B2" s="175" t="s">
        <v>52</v>
      </c>
      <c r="C2" s="593">
        <v>7248261</v>
      </c>
      <c r="D2" s="594"/>
      <c r="E2" s="594"/>
      <c r="F2" s="594"/>
      <c r="G2" s="594"/>
      <c r="H2" s="594"/>
      <c r="I2" s="594"/>
      <c r="J2" s="293"/>
    </row>
    <row r="3" spans="1:7" ht="12.75">
      <c r="A3" s="174"/>
      <c r="B3" s="175" t="s">
        <v>54</v>
      </c>
      <c r="C3" s="166" t="str">
        <f>'Kadar.ode.'!C3</f>
        <v>31.12.2015.</v>
      </c>
      <c r="D3" s="170"/>
      <c r="E3" s="170"/>
      <c r="F3" s="170"/>
      <c r="G3" s="172"/>
    </row>
    <row r="4" spans="1:7" ht="14.25">
      <c r="A4" s="174"/>
      <c r="B4" s="175" t="s">
        <v>53</v>
      </c>
      <c r="C4" s="167" t="s">
        <v>87</v>
      </c>
      <c r="D4" s="171"/>
      <c r="E4" s="171"/>
      <c r="F4" s="171"/>
      <c r="G4" s="173"/>
    </row>
    <row r="5" ht="13.5" thickBot="1"/>
    <row r="6" spans="1:12" ht="33.75" customHeight="1">
      <c r="A6" s="686" t="s">
        <v>49</v>
      </c>
      <c r="B6" s="680" t="s">
        <v>1148</v>
      </c>
      <c r="C6" s="680" t="s">
        <v>82</v>
      </c>
      <c r="D6" s="680"/>
      <c r="E6" s="680" t="s">
        <v>83</v>
      </c>
      <c r="F6" s="680"/>
      <c r="G6" s="680" t="s">
        <v>86</v>
      </c>
      <c r="H6" s="680"/>
      <c r="I6" s="680" t="s">
        <v>84</v>
      </c>
      <c r="J6" s="680"/>
      <c r="K6" s="680" t="s">
        <v>85</v>
      </c>
      <c r="L6" s="681"/>
    </row>
    <row r="7" spans="1:12" ht="65.25" customHeight="1">
      <c r="A7" s="687"/>
      <c r="B7" s="688"/>
      <c r="C7" s="600" t="s">
        <v>1090</v>
      </c>
      <c r="D7" s="600" t="s">
        <v>1089</v>
      </c>
      <c r="E7" s="179" t="s">
        <v>1087</v>
      </c>
      <c r="F7" s="179" t="s">
        <v>195</v>
      </c>
      <c r="G7" s="179" t="s">
        <v>1087</v>
      </c>
      <c r="H7" s="179" t="s">
        <v>195</v>
      </c>
      <c r="I7" s="179" t="s">
        <v>1087</v>
      </c>
      <c r="J7" s="179" t="s">
        <v>195</v>
      </c>
      <c r="K7" s="179" t="s">
        <v>1087</v>
      </c>
      <c r="L7" s="601" t="s">
        <v>195</v>
      </c>
    </row>
    <row r="8" spans="1:12" ht="12.75">
      <c r="A8" s="655"/>
      <c r="B8" s="689" t="s">
        <v>1082</v>
      </c>
      <c r="C8" s="242" t="s">
        <v>1091</v>
      </c>
      <c r="D8" s="602">
        <v>22</v>
      </c>
      <c r="E8" s="603">
        <v>796</v>
      </c>
      <c r="F8" s="602">
        <v>882</v>
      </c>
      <c r="G8" s="603">
        <f>SUM(G9:G11)</f>
        <v>6370</v>
      </c>
      <c r="H8" s="602">
        <f>H9+H10+H11</f>
        <v>6507</v>
      </c>
      <c r="I8" s="620">
        <f>G8/E8</f>
        <v>8.00251256281407</v>
      </c>
      <c r="J8" s="620">
        <f>H8/F8</f>
        <v>7.377551020408164</v>
      </c>
      <c r="K8" s="620">
        <f>G8/(365*D8)*100</f>
        <v>79.32752179327521</v>
      </c>
      <c r="L8" s="621">
        <f>H8/(365*D8)*100</f>
        <v>81.03362391033625</v>
      </c>
    </row>
    <row r="9" spans="1:12" ht="12.75">
      <c r="A9" s="656"/>
      <c r="B9" s="689"/>
      <c r="C9" s="129" t="s">
        <v>1093</v>
      </c>
      <c r="D9" s="591">
        <v>3</v>
      </c>
      <c r="E9" s="105">
        <v>571</v>
      </c>
      <c r="F9" s="591">
        <v>548</v>
      </c>
      <c r="G9" s="105">
        <v>1154</v>
      </c>
      <c r="H9" s="591">
        <v>970</v>
      </c>
      <c r="I9" s="622">
        <f aca="true" t="shared" si="0" ref="I9:J31">G9/E9</f>
        <v>2.021015761821366</v>
      </c>
      <c r="J9" s="622">
        <f t="shared" si="0"/>
        <v>1.77007299270073</v>
      </c>
      <c r="K9" s="622">
        <f>G9/(365*D9)*100</f>
        <v>105.38812785388127</v>
      </c>
      <c r="L9" s="623">
        <f>H9/(365*D9)*100</f>
        <v>88.58447488584474</v>
      </c>
    </row>
    <row r="10" spans="1:12" ht="12.75">
      <c r="A10" s="656"/>
      <c r="B10" s="689"/>
      <c r="C10" s="129" t="s">
        <v>1094</v>
      </c>
      <c r="D10" s="591">
        <v>6</v>
      </c>
      <c r="E10" s="105">
        <v>794</v>
      </c>
      <c r="F10" s="591">
        <v>868</v>
      </c>
      <c r="G10" s="105">
        <v>2384</v>
      </c>
      <c r="H10" s="591">
        <v>1751</v>
      </c>
      <c r="I10" s="622">
        <f t="shared" si="0"/>
        <v>3.0025188916876573</v>
      </c>
      <c r="J10" s="622">
        <f t="shared" si="0"/>
        <v>2.0172811059907834</v>
      </c>
      <c r="K10" s="622">
        <f>G10/(365*D10)*100</f>
        <v>108.85844748858446</v>
      </c>
      <c r="L10" s="623">
        <f>H10/(365*D10)*100</f>
        <v>79.95433789954338</v>
      </c>
    </row>
    <row r="11" spans="1:12" ht="12.75">
      <c r="A11" s="656"/>
      <c r="B11" s="689"/>
      <c r="C11" s="604" t="s">
        <v>1097</v>
      </c>
      <c r="D11" s="591">
        <v>13</v>
      </c>
      <c r="E11" s="105">
        <f>G11/4.8</f>
        <v>590</v>
      </c>
      <c r="F11" s="591">
        <v>791</v>
      </c>
      <c r="G11" s="105">
        <v>2832</v>
      </c>
      <c r="H11" s="591">
        <v>3786</v>
      </c>
      <c r="I11" s="622">
        <f t="shared" si="0"/>
        <v>4.8</v>
      </c>
      <c r="J11" s="622">
        <f t="shared" si="0"/>
        <v>4.786346396965866</v>
      </c>
      <c r="K11" s="622">
        <f>G11/(365*D11)*100</f>
        <v>59.68387776606955</v>
      </c>
      <c r="L11" s="623">
        <f>H11/(365*D11)*100</f>
        <v>79.78925184404636</v>
      </c>
    </row>
    <row r="12" spans="1:12" ht="12.75">
      <c r="A12" s="656"/>
      <c r="B12" s="690" t="s">
        <v>1083</v>
      </c>
      <c r="C12" s="242" t="s">
        <v>1091</v>
      </c>
      <c r="D12" s="602">
        <v>80</v>
      </c>
      <c r="E12" s="603">
        <v>3035</v>
      </c>
      <c r="F12" s="602">
        <v>2433</v>
      </c>
      <c r="G12" s="603">
        <f>SUM(G13:G15)</f>
        <v>28827</v>
      </c>
      <c r="H12" s="602">
        <f>H13+H14+H15</f>
        <v>23176</v>
      </c>
      <c r="I12" s="620">
        <f t="shared" si="0"/>
        <v>9.49818780889621</v>
      </c>
      <c r="J12" s="620">
        <f t="shared" si="0"/>
        <v>9.525688450472668</v>
      </c>
      <c r="K12" s="620">
        <f>G12/(365*D12)*100</f>
        <v>98.72260273972603</v>
      </c>
      <c r="L12" s="621">
        <f>H12/(365*D12)*100</f>
        <v>79.36986301369863</v>
      </c>
    </row>
    <row r="13" spans="1:12" ht="12.75">
      <c r="A13" s="656"/>
      <c r="B13" s="690"/>
      <c r="C13" s="129" t="s">
        <v>1093</v>
      </c>
      <c r="D13" s="591">
        <v>4</v>
      </c>
      <c r="E13" s="105">
        <v>1311</v>
      </c>
      <c r="F13" s="591">
        <v>487</v>
      </c>
      <c r="G13" s="105">
        <v>3935</v>
      </c>
      <c r="H13" s="591">
        <v>1254</v>
      </c>
      <c r="I13" s="622">
        <f t="shared" si="0"/>
        <v>3.0015255530129674</v>
      </c>
      <c r="J13" s="622">
        <f t="shared" si="0"/>
        <v>2.5749486652977414</v>
      </c>
      <c r="K13" s="622">
        <f aca="true" t="shared" si="1" ref="K13:K31">G13/(365*D13)*100</f>
        <v>269.52054794520546</v>
      </c>
      <c r="L13" s="623">
        <f aca="true" t="shared" si="2" ref="L13:L31">H13/(365*D13)*100</f>
        <v>85.89041095890411</v>
      </c>
    </row>
    <row r="14" spans="1:12" ht="12.75">
      <c r="A14" s="656"/>
      <c r="B14" s="690"/>
      <c r="C14" s="129" t="s">
        <v>1094</v>
      </c>
      <c r="D14" s="591">
        <v>8</v>
      </c>
      <c r="E14" s="105">
        <v>1479</v>
      </c>
      <c r="F14" s="591">
        <v>730</v>
      </c>
      <c r="G14" s="105">
        <v>5914</v>
      </c>
      <c r="H14" s="591">
        <v>2236</v>
      </c>
      <c r="I14" s="622">
        <f t="shared" si="0"/>
        <v>3.998647734956051</v>
      </c>
      <c r="J14" s="622">
        <f t="shared" si="0"/>
        <v>3.063013698630137</v>
      </c>
      <c r="K14" s="622">
        <f t="shared" si="1"/>
        <v>202.53424657534245</v>
      </c>
      <c r="L14" s="623">
        <f t="shared" si="2"/>
        <v>76.57534246575342</v>
      </c>
    </row>
    <row r="15" spans="1:12" ht="12.75">
      <c r="A15" s="656"/>
      <c r="B15" s="690"/>
      <c r="C15" s="604" t="s">
        <v>1097</v>
      </c>
      <c r="D15" s="591">
        <v>68</v>
      </c>
      <c r="E15" s="105">
        <v>1897</v>
      </c>
      <c r="F15" s="591">
        <v>3500</v>
      </c>
      <c r="G15" s="105">
        <v>18978</v>
      </c>
      <c r="H15" s="591">
        <v>19686</v>
      </c>
      <c r="I15" s="622">
        <f t="shared" si="0"/>
        <v>10.004217185028994</v>
      </c>
      <c r="J15" s="622">
        <f t="shared" si="0"/>
        <v>5.6245714285714286</v>
      </c>
      <c r="K15" s="622">
        <f t="shared" si="1"/>
        <v>76.46253021756648</v>
      </c>
      <c r="L15" s="623">
        <f t="shared" si="2"/>
        <v>79.31506849315069</v>
      </c>
    </row>
    <row r="16" spans="1:12" ht="12.75">
      <c r="A16" s="656"/>
      <c r="B16" s="690" t="s">
        <v>1084</v>
      </c>
      <c r="C16" s="242" t="s">
        <v>1091</v>
      </c>
      <c r="D16" s="602">
        <v>21</v>
      </c>
      <c r="E16" s="603">
        <v>712</v>
      </c>
      <c r="F16" s="602">
        <v>677</v>
      </c>
      <c r="G16" s="603">
        <f>SUM(G17:G19)</f>
        <v>6406</v>
      </c>
      <c r="H16" s="602">
        <f>H17+H18+H19</f>
        <v>6088</v>
      </c>
      <c r="I16" s="620">
        <f t="shared" si="0"/>
        <v>8.997191011235955</v>
      </c>
      <c r="J16" s="620">
        <f t="shared" si="0"/>
        <v>8.99261447562777</v>
      </c>
      <c r="K16" s="620">
        <f t="shared" si="1"/>
        <v>83.57469015003261</v>
      </c>
      <c r="L16" s="621">
        <f t="shared" si="2"/>
        <v>79.42596216568819</v>
      </c>
    </row>
    <row r="17" spans="1:12" ht="12.75">
      <c r="A17" s="656"/>
      <c r="B17" s="690"/>
      <c r="C17" s="129" t="s">
        <v>1093</v>
      </c>
      <c r="D17" s="591">
        <v>1</v>
      </c>
      <c r="E17" s="105">
        <v>162</v>
      </c>
      <c r="F17" s="591">
        <v>122</v>
      </c>
      <c r="G17" s="105">
        <v>546</v>
      </c>
      <c r="H17" s="591">
        <v>328</v>
      </c>
      <c r="I17" s="622">
        <f t="shared" si="0"/>
        <v>3.3703703703703702</v>
      </c>
      <c r="J17" s="622">
        <f t="shared" si="0"/>
        <v>2.6885245901639343</v>
      </c>
      <c r="K17" s="622">
        <f t="shared" si="1"/>
        <v>149.58904109589042</v>
      </c>
      <c r="L17" s="623">
        <f t="shared" si="2"/>
        <v>89.86301369863014</v>
      </c>
    </row>
    <row r="18" spans="1:12" ht="12.75">
      <c r="A18" s="656"/>
      <c r="B18" s="690"/>
      <c r="C18" s="129" t="s">
        <v>1094</v>
      </c>
      <c r="D18" s="591">
        <v>2</v>
      </c>
      <c r="E18" s="105">
        <v>176</v>
      </c>
      <c r="F18" s="591">
        <v>182</v>
      </c>
      <c r="G18" s="105">
        <v>480</v>
      </c>
      <c r="H18" s="591">
        <v>554</v>
      </c>
      <c r="I18" s="622">
        <f t="shared" si="0"/>
        <v>2.727272727272727</v>
      </c>
      <c r="J18" s="622">
        <f t="shared" si="0"/>
        <v>3.043956043956044</v>
      </c>
      <c r="K18" s="622">
        <f t="shared" si="1"/>
        <v>65.75342465753424</v>
      </c>
      <c r="L18" s="623">
        <f t="shared" si="2"/>
        <v>75.89041095890411</v>
      </c>
    </row>
    <row r="19" spans="1:12" ht="12.75">
      <c r="A19" s="656"/>
      <c r="B19" s="690"/>
      <c r="C19" s="604" t="s">
        <v>1097</v>
      </c>
      <c r="D19" s="591">
        <v>18</v>
      </c>
      <c r="E19" s="105">
        <v>768</v>
      </c>
      <c r="F19" s="591">
        <v>808</v>
      </c>
      <c r="G19" s="105">
        <v>5380</v>
      </c>
      <c r="H19" s="591">
        <v>5206</v>
      </c>
      <c r="I19" s="622">
        <f t="shared" si="0"/>
        <v>7.005208333333333</v>
      </c>
      <c r="J19" s="622">
        <f t="shared" si="0"/>
        <v>6.443069306930693</v>
      </c>
      <c r="K19" s="622">
        <f t="shared" si="1"/>
        <v>81.88736681887366</v>
      </c>
      <c r="L19" s="623">
        <f t="shared" si="2"/>
        <v>79.23896499238965</v>
      </c>
    </row>
    <row r="20" spans="1:12" ht="12.75">
      <c r="A20" s="656"/>
      <c r="B20" s="690" t="s">
        <v>1085</v>
      </c>
      <c r="C20" s="242" t="s">
        <v>1091</v>
      </c>
      <c r="D20" s="602">
        <v>101</v>
      </c>
      <c r="E20" s="603">
        <f>E8+E12+E16</f>
        <v>4543</v>
      </c>
      <c r="F20" s="602">
        <v>3110</v>
      </c>
      <c r="G20" s="603">
        <f>SUM(G21:G23)</f>
        <v>35233</v>
      </c>
      <c r="H20" s="602">
        <f>H12+H16</f>
        <v>29264</v>
      </c>
      <c r="I20" s="620">
        <f t="shared" si="0"/>
        <v>7.75544794188862</v>
      </c>
      <c r="J20" s="620">
        <f t="shared" si="0"/>
        <v>9.409646302250804</v>
      </c>
      <c r="K20" s="620">
        <f t="shared" si="1"/>
        <v>95.57303675573037</v>
      </c>
      <c r="L20" s="621">
        <f t="shared" si="2"/>
        <v>79.38152719381527</v>
      </c>
    </row>
    <row r="21" spans="1:12" ht="12.75">
      <c r="A21" s="656"/>
      <c r="B21" s="690"/>
      <c r="C21" s="129" t="s">
        <v>1093</v>
      </c>
      <c r="D21" s="591">
        <f aca="true" t="shared" si="3" ref="D21:G23">D13+D17</f>
        <v>5</v>
      </c>
      <c r="E21" s="105">
        <f t="shared" si="3"/>
        <v>1473</v>
      </c>
      <c r="F21" s="591">
        <f t="shared" si="3"/>
        <v>609</v>
      </c>
      <c r="G21" s="105">
        <f t="shared" si="3"/>
        <v>4481</v>
      </c>
      <c r="H21" s="591">
        <f>H13+H17</f>
        <v>1582</v>
      </c>
      <c r="I21" s="622">
        <f t="shared" si="0"/>
        <v>3.042090970807875</v>
      </c>
      <c r="J21" s="622">
        <f t="shared" si="0"/>
        <v>2.5977011494252875</v>
      </c>
      <c r="K21" s="622">
        <f t="shared" si="1"/>
        <v>245.53424657534245</v>
      </c>
      <c r="L21" s="623">
        <f t="shared" si="2"/>
        <v>86.68493150684931</v>
      </c>
    </row>
    <row r="22" spans="1:12" ht="12.75">
      <c r="A22" s="656"/>
      <c r="B22" s="690"/>
      <c r="C22" s="129" t="s">
        <v>1094</v>
      </c>
      <c r="D22" s="591">
        <f t="shared" si="3"/>
        <v>10</v>
      </c>
      <c r="E22" s="105">
        <f t="shared" si="3"/>
        <v>1655</v>
      </c>
      <c r="F22" s="591">
        <f t="shared" si="3"/>
        <v>912</v>
      </c>
      <c r="G22" s="105">
        <f t="shared" si="3"/>
        <v>6394</v>
      </c>
      <c r="H22" s="591">
        <f>H14+H18</f>
        <v>2790</v>
      </c>
      <c r="I22" s="622">
        <f t="shared" si="0"/>
        <v>3.863444108761329</v>
      </c>
      <c r="J22" s="622">
        <f t="shared" si="0"/>
        <v>3.0592105263157894</v>
      </c>
      <c r="K22" s="622">
        <f t="shared" si="1"/>
        <v>175.17808219178082</v>
      </c>
      <c r="L22" s="623">
        <f t="shared" si="2"/>
        <v>76.43835616438356</v>
      </c>
    </row>
    <row r="23" spans="1:12" ht="12.75">
      <c r="A23" s="656"/>
      <c r="B23" s="690"/>
      <c r="C23" s="604" t="s">
        <v>1097</v>
      </c>
      <c r="D23" s="591">
        <f t="shared" si="3"/>
        <v>86</v>
      </c>
      <c r="E23" s="105">
        <f t="shared" si="3"/>
        <v>2665</v>
      </c>
      <c r="F23" s="591">
        <f t="shared" si="3"/>
        <v>4308</v>
      </c>
      <c r="G23" s="105">
        <f t="shared" si="3"/>
        <v>24358</v>
      </c>
      <c r="H23" s="591">
        <f>H15+H19</f>
        <v>24892</v>
      </c>
      <c r="I23" s="622">
        <f t="shared" si="0"/>
        <v>9.139962476547842</v>
      </c>
      <c r="J23" s="622">
        <f t="shared" si="0"/>
        <v>5.7780872794800375</v>
      </c>
      <c r="K23" s="622">
        <f t="shared" si="1"/>
        <v>77.59796113411915</v>
      </c>
      <c r="L23" s="623">
        <f t="shared" si="2"/>
        <v>79.29913985345651</v>
      </c>
    </row>
    <row r="24" spans="1:12" ht="12.75">
      <c r="A24" s="656"/>
      <c r="B24" s="689" t="s">
        <v>1086</v>
      </c>
      <c r="C24" s="242" t="s">
        <v>1091</v>
      </c>
      <c r="D24" s="605">
        <v>2</v>
      </c>
      <c r="E24" s="603">
        <v>31</v>
      </c>
      <c r="F24" s="605">
        <v>26</v>
      </c>
      <c r="G24" s="603">
        <v>881</v>
      </c>
      <c r="H24" s="602">
        <v>730</v>
      </c>
      <c r="I24" s="620">
        <f t="shared" si="0"/>
        <v>28.419354838709676</v>
      </c>
      <c r="J24" s="620">
        <f t="shared" si="0"/>
        <v>28.076923076923077</v>
      </c>
      <c r="K24" s="620">
        <f t="shared" si="1"/>
        <v>120.68493150684931</v>
      </c>
      <c r="L24" s="621">
        <f t="shared" si="2"/>
        <v>100</v>
      </c>
    </row>
    <row r="25" spans="1:12" ht="12.75">
      <c r="A25" s="656"/>
      <c r="B25" s="689"/>
      <c r="C25" s="129" t="s">
        <v>1093</v>
      </c>
      <c r="D25" s="590"/>
      <c r="E25" s="105"/>
      <c r="F25" s="590"/>
      <c r="G25" s="105"/>
      <c r="H25" s="591"/>
      <c r="I25" s="622"/>
      <c r="J25" s="622"/>
      <c r="K25" s="622"/>
      <c r="L25" s="623"/>
    </row>
    <row r="26" spans="1:12" ht="12.75">
      <c r="A26" s="656"/>
      <c r="B26" s="689"/>
      <c r="C26" s="129" t="s">
        <v>1094</v>
      </c>
      <c r="D26" s="590"/>
      <c r="E26" s="105"/>
      <c r="F26" s="590"/>
      <c r="G26" s="105"/>
      <c r="H26" s="591"/>
      <c r="I26" s="622"/>
      <c r="J26" s="622"/>
      <c r="K26" s="622"/>
      <c r="L26" s="623"/>
    </row>
    <row r="27" spans="1:12" ht="12.75">
      <c r="A27" s="657"/>
      <c r="B27" s="689"/>
      <c r="C27" s="604" t="s">
        <v>1097</v>
      </c>
      <c r="D27" s="590"/>
      <c r="E27" s="105"/>
      <c r="F27" s="590"/>
      <c r="G27" s="105"/>
      <c r="H27" s="591"/>
      <c r="I27" s="622"/>
      <c r="J27" s="622"/>
      <c r="K27" s="622"/>
      <c r="L27" s="623"/>
    </row>
    <row r="28" spans="1:12" ht="12.75">
      <c r="A28" s="682" t="s">
        <v>1092</v>
      </c>
      <c r="B28" s="683"/>
      <c r="C28" s="242" t="s">
        <v>1091</v>
      </c>
      <c r="D28" s="602">
        <f>D24+D20+D8</f>
        <v>125</v>
      </c>
      <c r="E28" s="603">
        <f>E20+E24</f>
        <v>4574</v>
      </c>
      <c r="F28" s="602">
        <v>4566</v>
      </c>
      <c r="G28" s="603">
        <f>G24+G20+G8</f>
        <v>42484</v>
      </c>
      <c r="H28" s="602">
        <v>40881</v>
      </c>
      <c r="I28" s="620">
        <f t="shared" si="0"/>
        <v>9.288150415391343</v>
      </c>
      <c r="J28" s="620">
        <f t="shared" si="0"/>
        <v>8.953350854139291</v>
      </c>
      <c r="K28" s="620">
        <f t="shared" si="1"/>
        <v>93.11561643835617</v>
      </c>
      <c r="L28" s="621">
        <f t="shared" si="2"/>
        <v>89.60219178082191</v>
      </c>
    </row>
    <row r="29" spans="1:12" ht="12.75">
      <c r="A29" s="682"/>
      <c r="B29" s="683"/>
      <c r="C29" s="129" t="s">
        <v>1093</v>
      </c>
      <c r="D29" s="591">
        <f>D9+D21</f>
        <v>8</v>
      </c>
      <c r="E29" s="105">
        <f>E9+E21</f>
        <v>2044</v>
      </c>
      <c r="F29" s="591">
        <f>F9+F21</f>
        <v>1157</v>
      </c>
      <c r="G29" s="105">
        <f>G9+G21</f>
        <v>5635</v>
      </c>
      <c r="H29" s="591">
        <f>H9+H21</f>
        <v>2552</v>
      </c>
      <c r="I29" s="622">
        <f t="shared" si="0"/>
        <v>2.756849315068493</v>
      </c>
      <c r="J29" s="622">
        <f t="shared" si="0"/>
        <v>2.205704407951599</v>
      </c>
      <c r="K29" s="622">
        <f t="shared" si="1"/>
        <v>192.9794520547945</v>
      </c>
      <c r="L29" s="623">
        <f t="shared" si="2"/>
        <v>87.3972602739726</v>
      </c>
    </row>
    <row r="30" spans="1:12" ht="12.75">
      <c r="A30" s="682"/>
      <c r="B30" s="683"/>
      <c r="C30" s="129" t="s">
        <v>1094</v>
      </c>
      <c r="D30" s="591">
        <f>D10+D22+D24</f>
        <v>18</v>
      </c>
      <c r="E30" s="105">
        <f>E10+E22+E24</f>
        <v>2480</v>
      </c>
      <c r="F30" s="591">
        <f>F10+F22+F24</f>
        <v>1806</v>
      </c>
      <c r="G30" s="105">
        <f>G10+G22+G24</f>
        <v>9659</v>
      </c>
      <c r="H30" s="591">
        <f>H10+H22+H24</f>
        <v>5271</v>
      </c>
      <c r="I30" s="622">
        <f t="shared" si="0"/>
        <v>3.894758064516129</v>
      </c>
      <c r="J30" s="622">
        <f t="shared" si="0"/>
        <v>2.9186046511627906</v>
      </c>
      <c r="K30" s="622">
        <f t="shared" si="1"/>
        <v>147.01674277016744</v>
      </c>
      <c r="L30" s="623">
        <f t="shared" si="2"/>
        <v>80.22831050228311</v>
      </c>
    </row>
    <row r="31" spans="1:12" ht="13.5" thickBot="1">
      <c r="A31" s="684"/>
      <c r="B31" s="685"/>
      <c r="C31" s="606" t="s">
        <v>1097</v>
      </c>
      <c r="D31" s="607">
        <f>D11+D23</f>
        <v>99</v>
      </c>
      <c r="E31" s="608">
        <f>E23+E11</f>
        <v>3255</v>
      </c>
      <c r="F31" s="607">
        <v>5647</v>
      </c>
      <c r="G31" s="608">
        <f>G23+G11</f>
        <v>27190</v>
      </c>
      <c r="H31" s="607">
        <v>33058</v>
      </c>
      <c r="I31" s="624">
        <f t="shared" si="0"/>
        <v>8.353302611367127</v>
      </c>
      <c r="J31" s="624">
        <f t="shared" si="0"/>
        <v>5.854081813352223</v>
      </c>
      <c r="K31" s="624">
        <f t="shared" si="1"/>
        <v>75.24560675245607</v>
      </c>
      <c r="L31" s="625">
        <f t="shared" si="2"/>
        <v>91.4847101148471</v>
      </c>
    </row>
  </sheetData>
  <sheetProtection/>
  <mergeCells count="14">
    <mergeCell ref="A28:B31"/>
    <mergeCell ref="A6:A7"/>
    <mergeCell ref="B6:B7"/>
    <mergeCell ref="C6:D6"/>
    <mergeCell ref="B8:B11"/>
    <mergeCell ref="B12:B15"/>
    <mergeCell ref="A8:A27"/>
    <mergeCell ref="B16:B19"/>
    <mergeCell ref="B20:B23"/>
    <mergeCell ref="B24:B27"/>
    <mergeCell ref="K6:L6"/>
    <mergeCell ref="E6:F6"/>
    <mergeCell ref="G6:H6"/>
    <mergeCell ref="I6:J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J13" sqref="J13"/>
    </sheetView>
  </sheetViews>
  <sheetFormatPr defaultColWidth="9.00390625" defaultRowHeight="12.75"/>
  <cols>
    <col min="1" max="1" width="8.125" style="2" customWidth="1"/>
    <col min="2" max="2" width="24.125" style="2" customWidth="1"/>
    <col min="3" max="3" width="10.125" style="2" customWidth="1"/>
    <col min="4" max="7" width="9.75390625" style="2" customWidth="1"/>
    <col min="8" max="16384" width="9.125" style="2" customWidth="1"/>
  </cols>
  <sheetData>
    <row r="1" spans="1:9" s="1" customFormat="1" ht="12.75">
      <c r="A1" s="174"/>
      <c r="B1" s="175" t="s">
        <v>51</v>
      </c>
      <c r="C1" s="292" t="s">
        <v>1088</v>
      </c>
      <c r="D1" s="293"/>
      <c r="E1" s="293"/>
      <c r="F1" s="293"/>
      <c r="G1" s="293"/>
      <c r="H1" s="293"/>
      <c r="I1" s="293"/>
    </row>
    <row r="2" spans="1:9" ht="12.75">
      <c r="A2" s="174"/>
      <c r="B2" s="175" t="s">
        <v>52</v>
      </c>
      <c r="C2" s="593">
        <v>7248261</v>
      </c>
      <c r="D2" s="594"/>
      <c r="E2" s="594"/>
      <c r="F2" s="594"/>
      <c r="G2" s="594"/>
      <c r="H2" s="594"/>
      <c r="I2" s="594"/>
    </row>
    <row r="3" spans="1:7" ht="12.75">
      <c r="A3" s="174"/>
      <c r="B3" s="175" t="s">
        <v>54</v>
      </c>
      <c r="C3" s="166" t="str">
        <f>'Kadar.ode.'!C3</f>
        <v>31.12.2015.</v>
      </c>
      <c r="D3" s="170"/>
      <c r="E3" s="170"/>
      <c r="F3" s="170"/>
      <c r="G3" s="172"/>
    </row>
    <row r="4" spans="1:7" ht="15.75" customHeight="1">
      <c r="A4" s="174"/>
      <c r="B4" s="175" t="s">
        <v>53</v>
      </c>
      <c r="C4" s="167" t="s">
        <v>88</v>
      </c>
      <c r="D4" s="171"/>
      <c r="E4" s="171"/>
      <c r="F4" s="171"/>
      <c r="G4" s="173"/>
    </row>
    <row r="6" spans="1:7" ht="34.5" customHeight="1">
      <c r="A6" s="659" t="s">
        <v>49</v>
      </c>
      <c r="B6" s="658" t="s">
        <v>1148</v>
      </c>
      <c r="C6" s="658" t="s">
        <v>50</v>
      </c>
      <c r="D6" s="658" t="s">
        <v>191</v>
      </c>
      <c r="E6" s="658"/>
      <c r="F6" s="658" t="s">
        <v>95</v>
      </c>
      <c r="G6" s="658"/>
    </row>
    <row r="7" spans="1:7" ht="67.5" customHeight="1" thickBot="1">
      <c r="A7" s="659"/>
      <c r="B7" s="658"/>
      <c r="C7" s="658"/>
      <c r="D7" s="216" t="s">
        <v>1087</v>
      </c>
      <c r="E7" s="216" t="s">
        <v>195</v>
      </c>
      <c r="F7" s="216" t="s">
        <v>1087</v>
      </c>
      <c r="G7" s="216" t="s">
        <v>195</v>
      </c>
    </row>
    <row r="8" spans="1:7" ht="24.75" customHeight="1" thickTop="1">
      <c r="A8" s="189" t="s">
        <v>1178</v>
      </c>
      <c r="B8" s="242" t="s">
        <v>250</v>
      </c>
      <c r="C8" s="107">
        <v>125</v>
      </c>
      <c r="D8" s="107">
        <v>451</v>
      </c>
      <c r="E8" s="104">
        <v>452</v>
      </c>
      <c r="F8" s="599">
        <v>4146</v>
      </c>
      <c r="G8" s="104">
        <v>4200</v>
      </c>
    </row>
    <row r="9" spans="1:7" ht="24.75" customHeight="1">
      <c r="A9" s="189"/>
      <c r="B9" s="242"/>
      <c r="C9" s="107"/>
      <c r="D9" s="107"/>
      <c r="E9" s="104"/>
      <c r="F9" s="599"/>
      <c r="G9" s="104"/>
    </row>
    <row r="10" spans="1:7" ht="24.75" customHeight="1">
      <c r="A10" s="243"/>
      <c r="B10" s="242"/>
      <c r="C10" s="107"/>
      <c r="D10" s="107"/>
      <c r="E10" s="104"/>
      <c r="F10" s="599"/>
      <c r="G10" s="104"/>
    </row>
    <row r="11" spans="1:7" ht="24.75" customHeight="1">
      <c r="A11" s="189"/>
      <c r="B11" s="242"/>
      <c r="C11" s="107"/>
      <c r="D11" s="107"/>
      <c r="E11" s="104"/>
      <c r="F11" s="599"/>
      <c r="G11" s="104"/>
    </row>
    <row r="12" spans="1:7" ht="24.75" customHeight="1">
      <c r="A12" s="189"/>
      <c r="B12" s="242"/>
      <c r="C12" s="107"/>
      <c r="D12" s="107"/>
      <c r="E12" s="104"/>
      <c r="F12" s="599"/>
      <c r="G12" s="104"/>
    </row>
    <row r="13" spans="1:7" ht="24.75" customHeight="1">
      <c r="A13" s="189"/>
      <c r="B13" s="242"/>
      <c r="C13" s="107"/>
      <c r="D13" s="107"/>
      <c r="E13" s="104"/>
      <c r="F13" s="599"/>
      <c r="G13" s="104"/>
    </row>
    <row r="14" spans="1:7" ht="24.75" customHeight="1">
      <c r="A14" s="189"/>
      <c r="B14" s="242"/>
      <c r="C14" s="107"/>
      <c r="D14" s="107"/>
      <c r="E14" s="104"/>
      <c r="F14" s="599"/>
      <c r="G14" s="104"/>
    </row>
    <row r="15" spans="1:7" ht="24.75" customHeight="1">
      <c r="A15" s="189"/>
      <c r="B15" s="242"/>
      <c r="C15" s="107"/>
      <c r="D15" s="107"/>
      <c r="E15" s="104"/>
      <c r="F15" s="599"/>
      <c r="G15" s="104"/>
    </row>
    <row r="16" spans="1:7" ht="24.75" customHeight="1">
      <c r="A16" s="189"/>
      <c r="B16" s="242"/>
      <c r="C16" s="107"/>
      <c r="D16" s="107"/>
      <c r="E16" s="104"/>
      <c r="F16" s="599"/>
      <c r="G16" s="104"/>
    </row>
    <row r="17" spans="1:7" ht="24.75" customHeight="1">
      <c r="A17" s="189"/>
      <c r="B17" s="242"/>
      <c r="C17" s="107"/>
      <c r="D17" s="107"/>
      <c r="E17" s="104"/>
      <c r="F17" s="599"/>
      <c r="G17" s="104"/>
    </row>
    <row r="18" spans="1:7" ht="24.75" customHeight="1">
      <c r="A18" s="660" t="s">
        <v>1184</v>
      </c>
      <c r="B18" s="660"/>
      <c r="C18" s="244">
        <v>125</v>
      </c>
      <c r="D18" s="244">
        <v>451</v>
      </c>
      <c r="E18" s="104">
        <v>452</v>
      </c>
      <c r="F18" s="599">
        <v>4146</v>
      </c>
      <c r="G18" s="104">
        <v>4200</v>
      </c>
    </row>
  </sheetData>
  <sheetProtection/>
  <mergeCells count="6">
    <mergeCell ref="F6:G6"/>
    <mergeCell ref="A6:A7"/>
    <mergeCell ref="A18:B18"/>
    <mergeCell ref="B6:B7"/>
    <mergeCell ref="C6:C7"/>
    <mergeCell ref="D6:E6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E19" sqref="E19"/>
    </sheetView>
  </sheetViews>
  <sheetFormatPr defaultColWidth="9.00390625" defaultRowHeight="12.75"/>
  <cols>
    <col min="1" max="1" width="4.75390625" style="2" customWidth="1"/>
    <col min="2" max="2" width="7.375" style="2" customWidth="1"/>
    <col min="3" max="3" width="29.75390625" style="2" customWidth="1"/>
    <col min="4" max="4" width="8.25390625" style="2" customWidth="1"/>
    <col min="5" max="5" width="11.125" style="2" customWidth="1"/>
    <col min="6" max="6" width="8.375" style="2" customWidth="1"/>
    <col min="7" max="7" width="10.25390625" style="2" customWidth="1"/>
    <col min="8" max="9" width="8.375" style="2" customWidth="1"/>
    <col min="10" max="16384" width="9.125" style="2" customWidth="1"/>
  </cols>
  <sheetData>
    <row r="1" spans="2:9" ht="12.75">
      <c r="B1" s="174"/>
      <c r="C1" s="175" t="s">
        <v>51</v>
      </c>
      <c r="D1" s="166" t="str">
        <f>'Kadar.ode.'!C1</f>
        <v>Специјална болница Сокобања-Сокобања</v>
      </c>
      <c r="E1" s="170"/>
      <c r="F1" s="170"/>
      <c r="G1" s="170"/>
      <c r="H1" s="172"/>
      <c r="I1" s="3"/>
    </row>
    <row r="2" spans="2:9" ht="12.75">
      <c r="B2" s="174"/>
      <c r="C2" s="175" t="s">
        <v>52</v>
      </c>
      <c r="D2" s="596">
        <f>'Kadar.ode.'!C2</f>
        <v>7248261</v>
      </c>
      <c r="E2" s="597"/>
      <c r="F2" s="597"/>
      <c r="G2" s="170"/>
      <c r="H2" s="172"/>
      <c r="I2" s="3"/>
    </row>
    <row r="3" spans="2:9" ht="12.75">
      <c r="B3" s="174"/>
      <c r="C3" s="175" t="s">
        <v>54</v>
      </c>
      <c r="D3" s="166" t="str">
        <f>'Kadar.ode.'!C3</f>
        <v>31.12.2015.</v>
      </c>
      <c r="E3" s="170"/>
      <c r="F3" s="170"/>
      <c r="G3" s="170"/>
      <c r="H3" s="172"/>
      <c r="I3" s="3"/>
    </row>
    <row r="4" spans="2:8" ht="14.25">
      <c r="B4" s="174"/>
      <c r="C4" s="175" t="s">
        <v>53</v>
      </c>
      <c r="D4" s="167" t="s">
        <v>157</v>
      </c>
      <c r="E4" s="171"/>
      <c r="F4" s="171"/>
      <c r="G4" s="171"/>
      <c r="H4" s="173"/>
    </row>
    <row r="5" ht="12.75" customHeight="1"/>
    <row r="6" spans="1:8" s="1" customFormat="1" ht="23.25" customHeight="1">
      <c r="A6" s="652" t="s">
        <v>1081</v>
      </c>
      <c r="B6" s="652" t="s">
        <v>49</v>
      </c>
      <c r="C6" s="651" t="s">
        <v>1148</v>
      </c>
      <c r="D6" s="651" t="s">
        <v>19</v>
      </c>
      <c r="E6" s="658" t="s">
        <v>89</v>
      </c>
      <c r="F6" s="658"/>
      <c r="G6" s="654" t="s">
        <v>90</v>
      </c>
      <c r="H6" s="649"/>
    </row>
    <row r="7" spans="1:8" s="1" customFormat="1" ht="48.75" customHeight="1" thickBot="1">
      <c r="A7" s="653"/>
      <c r="B7" s="653"/>
      <c r="C7" s="645"/>
      <c r="D7" s="645"/>
      <c r="E7" s="216" t="s">
        <v>1087</v>
      </c>
      <c r="F7" s="216" t="s">
        <v>195</v>
      </c>
      <c r="G7" s="216" t="s">
        <v>1087</v>
      </c>
      <c r="H7" s="102" t="s">
        <v>195</v>
      </c>
    </row>
    <row r="8" spans="1:8" ht="21.75" customHeight="1" thickTop="1">
      <c r="A8" s="586">
        <v>1</v>
      </c>
      <c r="B8" s="582"/>
      <c r="C8" s="563" t="s">
        <v>1076</v>
      </c>
      <c r="D8" s="564">
        <v>5</v>
      </c>
      <c r="E8" s="565">
        <v>110</v>
      </c>
      <c r="F8" s="565">
        <v>162</v>
      </c>
      <c r="G8" s="566">
        <v>1040</v>
      </c>
      <c r="H8" s="566">
        <f>D8*365*0.8</f>
        <v>1460</v>
      </c>
    </row>
    <row r="9" spans="1:8" ht="21.75" customHeight="1">
      <c r="A9" s="587">
        <f>A8+1</f>
        <v>2</v>
      </c>
      <c r="B9" s="583"/>
      <c r="C9" s="567" t="s">
        <v>1077</v>
      </c>
      <c r="D9" s="568">
        <v>3</v>
      </c>
      <c r="E9" s="610">
        <v>12</v>
      </c>
      <c r="F9" s="610">
        <v>25</v>
      </c>
      <c r="G9" s="611">
        <v>12</v>
      </c>
      <c r="H9" s="570">
        <v>25</v>
      </c>
    </row>
    <row r="10" spans="1:8" ht="21.75" customHeight="1">
      <c r="A10" s="587">
        <f aca="true" t="shared" si="0" ref="A10:A17">A9+1</f>
        <v>3</v>
      </c>
      <c r="B10" s="584"/>
      <c r="C10" s="571" t="s">
        <v>1078</v>
      </c>
      <c r="D10" s="568">
        <v>2</v>
      </c>
      <c r="E10" s="610">
        <v>98</v>
      </c>
      <c r="F10" s="610">
        <v>137</v>
      </c>
      <c r="G10" s="610">
        <v>1028</v>
      </c>
      <c r="H10" s="570">
        <v>1435</v>
      </c>
    </row>
    <row r="11" spans="1:8" ht="21.75" customHeight="1">
      <c r="A11" s="587">
        <f t="shared" si="0"/>
        <v>4</v>
      </c>
      <c r="B11" s="583"/>
      <c r="C11" s="572" t="s">
        <v>1079</v>
      </c>
      <c r="D11" s="573">
        <v>4</v>
      </c>
      <c r="E11" s="574">
        <v>122</v>
      </c>
      <c r="F11" s="575">
        <v>57</v>
      </c>
      <c r="G11" s="574">
        <v>1280</v>
      </c>
      <c r="H11" s="566">
        <v>1752</v>
      </c>
    </row>
    <row r="12" spans="1:8" ht="21.75" customHeight="1">
      <c r="A12" s="587">
        <f t="shared" si="0"/>
        <v>5</v>
      </c>
      <c r="B12" s="583"/>
      <c r="C12" s="567" t="s">
        <v>1077</v>
      </c>
      <c r="D12" s="568">
        <v>1</v>
      </c>
      <c r="E12" s="569"/>
      <c r="F12" s="576"/>
      <c r="G12" s="577"/>
      <c r="H12" s="570"/>
    </row>
    <row r="13" spans="1:8" ht="21.75" customHeight="1">
      <c r="A13" s="587">
        <f t="shared" si="0"/>
        <v>6</v>
      </c>
      <c r="B13" s="583"/>
      <c r="C13" s="571" t="s">
        <v>1078</v>
      </c>
      <c r="D13" s="578">
        <v>2</v>
      </c>
      <c r="E13" s="579">
        <v>122</v>
      </c>
      <c r="F13" s="576">
        <v>57</v>
      </c>
      <c r="G13" s="569">
        <v>1280</v>
      </c>
      <c r="H13" s="570">
        <v>1752</v>
      </c>
    </row>
    <row r="14" spans="1:8" ht="21.75" customHeight="1">
      <c r="A14" s="587">
        <f t="shared" si="0"/>
        <v>7</v>
      </c>
      <c r="B14" s="583"/>
      <c r="C14" s="572" t="s">
        <v>1080</v>
      </c>
      <c r="D14" s="573">
        <v>6</v>
      </c>
      <c r="E14" s="574">
        <f>SUM(E15:E16)</f>
        <v>163</v>
      </c>
      <c r="F14" s="575">
        <v>329</v>
      </c>
      <c r="G14" s="574">
        <v>1045</v>
      </c>
      <c r="H14" s="566">
        <v>1168</v>
      </c>
    </row>
    <row r="15" spans="1:8" ht="21.75" customHeight="1">
      <c r="A15" s="587">
        <f t="shared" si="0"/>
        <v>8</v>
      </c>
      <c r="B15" s="583"/>
      <c r="C15" s="567" t="s">
        <v>1077</v>
      </c>
      <c r="D15" s="568">
        <v>4</v>
      </c>
      <c r="E15" s="610">
        <v>33</v>
      </c>
      <c r="F15" s="576">
        <v>56</v>
      </c>
      <c r="G15" s="610">
        <v>33</v>
      </c>
      <c r="H15" s="570">
        <v>56</v>
      </c>
    </row>
    <row r="16" spans="1:8" ht="21.75" customHeight="1">
      <c r="A16" s="587">
        <f t="shared" si="0"/>
        <v>9</v>
      </c>
      <c r="B16" s="583"/>
      <c r="C16" s="580" t="s">
        <v>1078</v>
      </c>
      <c r="D16" s="568">
        <v>2</v>
      </c>
      <c r="E16" s="642">
        <v>130</v>
      </c>
      <c r="F16" s="643">
        <v>273</v>
      </c>
      <c r="G16" s="642">
        <v>1012</v>
      </c>
      <c r="H16" s="644">
        <v>1112</v>
      </c>
    </row>
    <row r="17" spans="1:8" ht="21.75" customHeight="1" thickBot="1">
      <c r="A17" s="588">
        <f t="shared" si="0"/>
        <v>10</v>
      </c>
      <c r="B17" s="585"/>
      <c r="C17" s="581"/>
      <c r="D17" s="111"/>
      <c r="E17" s="111"/>
      <c r="F17" s="111"/>
      <c r="G17" s="111"/>
      <c r="H17" s="111"/>
    </row>
    <row r="18" spans="1:8" ht="24.75" customHeight="1" thickTop="1">
      <c r="A18" s="589"/>
      <c r="B18" s="650" t="s">
        <v>1184</v>
      </c>
      <c r="C18" s="650"/>
      <c r="D18" s="220">
        <f>D8+D11+D14</f>
        <v>15</v>
      </c>
      <c r="E18" s="219">
        <f>E14+E11+E8</f>
        <v>395</v>
      </c>
      <c r="F18" s="219">
        <f>F8+F11+F14</f>
        <v>548</v>
      </c>
      <c r="G18" s="219">
        <f>G8+G11+G14</f>
        <v>3365</v>
      </c>
      <c r="H18" s="219">
        <f>H8+H11+H14</f>
        <v>4380</v>
      </c>
    </row>
    <row r="19" ht="12.75" customHeight="1"/>
    <row r="20" ht="12.75" customHeight="1"/>
    <row r="21" ht="12.75" customHeight="1"/>
    <row r="22" ht="12.75" customHeight="1"/>
  </sheetData>
  <sheetProtection/>
  <mergeCells count="7">
    <mergeCell ref="A6:A7"/>
    <mergeCell ref="E6:F6"/>
    <mergeCell ref="G6:H6"/>
    <mergeCell ref="B18:C18"/>
    <mergeCell ref="B6:B7"/>
    <mergeCell ref="C6:C7"/>
    <mergeCell ref="D6:D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Sasa Djora</cp:lastModifiedBy>
  <cp:lastPrinted>2015-12-28T09:53:20Z</cp:lastPrinted>
  <dcterms:created xsi:type="dcterms:W3CDTF">1998-03-25T08:50:17Z</dcterms:created>
  <dcterms:modified xsi:type="dcterms:W3CDTF">2016-02-05T07:17:15Z</dcterms:modified>
  <cp:category/>
  <cp:version/>
  <cp:contentType/>
  <cp:contentStatus/>
</cp:coreProperties>
</file>